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90" windowWidth="23895" windowHeight="13740" tabRatio="643"/>
  </bookViews>
  <sheets>
    <sheet name="Verano_Centros_Educativ" sheetId="1" r:id="rId1"/>
    <sheet name="Criterio_Invierno" sheetId="4" r:id="rId2"/>
    <sheet name="Criterio_Verano" sheetId="5" r:id="rId3"/>
    <sheet name="SEV_20000" sheetId="17" r:id="rId4"/>
  </sheets>
  <definedNames>
    <definedName name="_xlnm._FilterDatabase" localSheetId="0" hidden="1">Verano_Centros_Educativ!$A$2:$CV$269</definedName>
    <definedName name="valoracion">Verano_Centros_Educativ!$A$2:$CS$269</definedName>
  </definedNames>
  <calcPr calcId="125725" iterate="1"/>
</workbook>
</file>

<file path=xl/calcChain.xml><?xml version="1.0" encoding="utf-8"?>
<calcChain xmlns="http://schemas.openxmlformats.org/spreadsheetml/2006/main">
  <c r="J44" i="1"/>
  <c r="J204"/>
  <c r="J256"/>
  <c r="J116"/>
  <c r="J36"/>
  <c r="J72"/>
  <c r="J131"/>
  <c r="J132"/>
  <c r="J147"/>
  <c r="J161"/>
  <c r="J85"/>
  <c r="J162"/>
  <c r="J235"/>
  <c r="J236"/>
  <c r="J190"/>
  <c r="J205"/>
  <c r="J215"/>
  <c r="J216"/>
  <c r="J217"/>
  <c r="J228"/>
  <c r="J211"/>
  <c r="J3"/>
  <c r="J206"/>
  <c r="J4"/>
  <c r="J148"/>
  <c r="J191"/>
  <c r="J73"/>
  <c r="J74"/>
  <c r="J149"/>
  <c r="J105"/>
  <c r="J163"/>
  <c r="J237"/>
  <c r="J45"/>
  <c r="J86"/>
  <c r="J46"/>
  <c r="J98"/>
  <c r="J99"/>
  <c r="J150"/>
  <c r="J238"/>
  <c r="J21"/>
  <c r="J37"/>
  <c r="J5"/>
  <c r="J22"/>
  <c r="J75"/>
  <c r="J76"/>
  <c r="J6"/>
  <c r="J151"/>
  <c r="J117"/>
  <c r="J181"/>
  <c r="J218"/>
  <c r="J229"/>
  <c r="J249"/>
  <c r="J47"/>
  <c r="J48"/>
  <c r="J49"/>
  <c r="J50"/>
  <c r="J51"/>
  <c r="J38"/>
  <c r="J152"/>
  <c r="J77"/>
  <c r="J52"/>
  <c r="J87"/>
  <c r="J106"/>
  <c r="J78"/>
  <c r="J79"/>
  <c r="J182"/>
  <c r="J207"/>
  <c r="J208"/>
  <c r="J250"/>
  <c r="J192"/>
  <c r="J219"/>
  <c r="J88"/>
  <c r="J164"/>
  <c r="J174"/>
  <c r="J230"/>
  <c r="J212"/>
  <c r="J258"/>
  <c r="J260"/>
  <c r="J193"/>
  <c r="J261"/>
  <c r="J183"/>
  <c r="J239"/>
  <c r="J7"/>
  <c r="J23"/>
  <c r="J100"/>
  <c r="J101"/>
  <c r="J209"/>
  <c r="J107"/>
  <c r="J133"/>
  <c r="J134"/>
  <c r="J165"/>
  <c r="J166"/>
  <c r="J231"/>
  <c r="J8"/>
  <c r="J24"/>
  <c r="J102"/>
  <c r="J80"/>
  <c r="J118"/>
  <c r="J194"/>
  <c r="J25"/>
  <c r="J103"/>
  <c r="J153"/>
  <c r="J26"/>
  <c r="J39"/>
  <c r="J81"/>
  <c r="J154"/>
  <c r="J240"/>
  <c r="J241"/>
  <c r="J167"/>
  <c r="J175"/>
  <c r="J176"/>
  <c r="J177"/>
  <c r="J9"/>
  <c r="J27"/>
  <c r="J53"/>
  <c r="J155"/>
  <c r="J135"/>
  <c r="J184"/>
  <c r="J232"/>
  <c r="J89"/>
  <c r="J156"/>
  <c r="J136"/>
  <c r="J119"/>
  <c r="J242"/>
  <c r="J28"/>
  <c r="J90"/>
  <c r="J108"/>
  <c r="J137"/>
  <c r="J262"/>
  <c r="J263"/>
  <c r="J264"/>
  <c r="J10"/>
  <c r="J54"/>
  <c r="J120"/>
  <c r="J138"/>
  <c r="J109"/>
  <c r="J139"/>
  <c r="J140"/>
  <c r="J178"/>
  <c r="J233"/>
  <c r="J220"/>
  <c r="J265"/>
  <c r="J55"/>
  <c r="J91"/>
  <c r="J29"/>
  <c r="J11"/>
  <c r="J30"/>
  <c r="J56"/>
  <c r="J57"/>
  <c r="J58"/>
  <c r="J59"/>
  <c r="J60"/>
  <c r="J82"/>
  <c r="J83"/>
  <c r="J84"/>
  <c r="J121"/>
  <c r="J61"/>
  <c r="J141"/>
  <c r="J142"/>
  <c r="J185"/>
  <c r="J12"/>
  <c r="J195"/>
  <c r="J110"/>
  <c r="J122"/>
  <c r="J196"/>
  <c r="J234"/>
  <c r="J197"/>
  <c r="J266"/>
  <c r="J123"/>
  <c r="J124"/>
  <c r="J125"/>
  <c r="J168"/>
  <c r="J186"/>
  <c r="J221"/>
  <c r="J213"/>
  <c r="J214"/>
  <c r="J251"/>
  <c r="J252"/>
  <c r="J267"/>
  <c r="J169"/>
  <c r="J187"/>
  <c r="J13"/>
  <c r="J14"/>
  <c r="J62"/>
  <c r="J63"/>
  <c r="J64"/>
  <c r="J143"/>
  <c r="J144"/>
  <c r="J188"/>
  <c r="J198"/>
  <c r="J199"/>
  <c r="J222"/>
  <c r="J223"/>
  <c r="J224"/>
  <c r="J268"/>
  <c r="J210"/>
  <c r="J15"/>
  <c r="J16"/>
  <c r="J31"/>
  <c r="J32"/>
  <c r="J243"/>
  <c r="J244"/>
  <c r="J245"/>
  <c r="J126"/>
  <c r="J17"/>
  <c r="J33"/>
  <c r="J200"/>
  <c r="J179"/>
  <c r="J92"/>
  <c r="J93"/>
  <c r="J145"/>
  <c r="J157"/>
  <c r="J158"/>
  <c r="J111"/>
  <c r="J65"/>
  <c r="J170"/>
  <c r="J112"/>
  <c r="J201"/>
  <c r="J18"/>
  <c r="J66"/>
  <c r="J127"/>
  <c r="J19"/>
  <c r="J67"/>
  <c r="J68"/>
  <c r="J69"/>
  <c r="J94"/>
  <c r="J128"/>
  <c r="J202"/>
  <c r="J246"/>
  <c r="J113"/>
  <c r="J40"/>
  <c r="J41"/>
  <c r="J42"/>
  <c r="J43"/>
  <c r="J95"/>
  <c r="J96"/>
  <c r="J203"/>
  <c r="J225"/>
  <c r="J114"/>
  <c r="J171"/>
  <c r="J180"/>
  <c r="J226"/>
  <c r="J129"/>
  <c r="J189"/>
  <c r="J70"/>
  <c r="J146"/>
  <c r="J159"/>
  <c r="J247"/>
  <c r="J115"/>
  <c r="J172"/>
  <c r="J253"/>
  <c r="J257"/>
  <c r="J259"/>
  <c r="J160"/>
  <c r="J227"/>
  <c r="J269"/>
  <c r="J34"/>
  <c r="J97"/>
  <c r="J104"/>
  <c r="J173"/>
  <c r="J254"/>
  <c r="J255"/>
  <c r="J35"/>
  <c r="J71"/>
  <c r="J20"/>
  <c r="J130"/>
  <c r="J248"/>
  <c r="CQ5"/>
  <c r="CQ47"/>
  <c r="CQ48"/>
  <c r="CQ49"/>
  <c r="CQ13"/>
  <c r="CQ56"/>
  <c r="CQ57"/>
  <c r="CQ17"/>
  <c r="CQ66"/>
  <c r="CQ67"/>
  <c r="CQ19"/>
  <c r="CQ12"/>
  <c r="CQ10"/>
  <c r="CQ46"/>
  <c r="CQ44"/>
  <c r="CQ28"/>
  <c r="CQ29"/>
  <c r="CQ35"/>
  <c r="CQ77"/>
  <c r="CQ33"/>
  <c r="CQ23"/>
  <c r="CQ39"/>
  <c r="CQ40"/>
  <c r="CQ41"/>
  <c r="CQ42"/>
  <c r="CQ43"/>
  <c r="CQ37"/>
  <c r="CQ3"/>
  <c r="CQ4"/>
  <c r="CQ45"/>
  <c r="CQ55"/>
  <c r="CQ50"/>
  <c r="CQ51"/>
  <c r="CQ8"/>
  <c r="CQ9"/>
  <c r="CQ62"/>
  <c r="CQ63"/>
  <c r="CQ14"/>
  <c r="CQ58"/>
  <c r="CQ59"/>
  <c r="CQ6"/>
  <c r="CQ11"/>
  <c r="CQ15"/>
  <c r="CQ16"/>
  <c r="CQ92"/>
  <c r="CQ145"/>
  <c r="CQ18"/>
  <c r="CQ68"/>
  <c r="CQ69"/>
  <c r="CQ61"/>
  <c r="CQ54"/>
  <c r="CQ70"/>
  <c r="CQ97"/>
  <c r="CQ20"/>
  <c r="CQ7"/>
  <c r="CQ53"/>
  <c r="CQ71"/>
  <c r="CQ21"/>
  <c r="CQ75"/>
  <c r="CQ22"/>
  <c r="CQ76"/>
  <c r="CQ102"/>
  <c r="CQ80"/>
  <c r="CQ24"/>
  <c r="CQ153"/>
  <c r="CQ103"/>
  <c r="CQ25"/>
  <c r="CQ26"/>
  <c r="CQ81"/>
  <c r="CQ30"/>
  <c r="CQ82"/>
  <c r="CQ31"/>
  <c r="CQ32"/>
  <c r="CQ104"/>
  <c r="CQ34"/>
  <c r="CQ100"/>
  <c r="CQ72"/>
  <c r="CQ27"/>
  <c r="CQ149"/>
  <c r="CQ36"/>
  <c r="CQ89"/>
  <c r="CQ90"/>
  <c r="CQ64"/>
  <c r="CQ38"/>
  <c r="CQ52"/>
  <c r="CQ96"/>
  <c r="CQ87"/>
  <c r="CQ73"/>
  <c r="CQ118"/>
  <c r="CQ131"/>
  <c r="CQ132"/>
  <c r="CQ85"/>
  <c r="CQ109"/>
  <c r="CQ105"/>
  <c r="CQ86"/>
  <c r="CQ168"/>
  <c r="CQ91"/>
  <c r="CQ88"/>
  <c r="CQ165"/>
  <c r="CQ107"/>
  <c r="CQ164"/>
  <c r="CQ169"/>
  <c r="CQ143"/>
  <c r="CQ144"/>
  <c r="CQ60"/>
  <c r="CQ113"/>
  <c r="CQ141"/>
  <c r="CQ95"/>
  <c r="CQ146"/>
  <c r="CQ93"/>
  <c r="CQ94"/>
  <c r="CQ114"/>
  <c r="CQ147"/>
  <c r="CQ190"/>
  <c r="CQ98"/>
  <c r="CQ154"/>
  <c r="CQ151"/>
  <c r="CQ121"/>
  <c r="CQ157"/>
  <c r="CQ195"/>
  <c r="CQ159"/>
  <c r="CQ123"/>
  <c r="CQ156"/>
  <c r="CQ180"/>
  <c r="CQ158"/>
  <c r="CQ122"/>
  <c r="CQ101"/>
  <c r="CQ99"/>
  <c r="CQ150"/>
  <c r="CQ106"/>
  <c r="CQ108"/>
  <c r="CQ187"/>
  <c r="CQ111"/>
  <c r="CQ65"/>
  <c r="CQ133"/>
  <c r="CQ134"/>
  <c r="CQ74"/>
  <c r="CQ119"/>
  <c r="CQ198"/>
  <c r="CQ117"/>
  <c r="CQ83"/>
  <c r="CQ84"/>
  <c r="CQ127"/>
  <c r="CQ128"/>
  <c r="CQ120"/>
  <c r="CQ130"/>
  <c r="CQ148"/>
  <c r="CQ78"/>
  <c r="CQ79"/>
  <c r="CQ161"/>
  <c r="CQ163"/>
  <c r="CQ221"/>
  <c r="CQ166"/>
  <c r="CQ167"/>
  <c r="CQ137"/>
  <c r="CQ112"/>
  <c r="CQ142"/>
  <c r="CQ110"/>
  <c r="CQ171"/>
  <c r="CQ172"/>
  <c r="CQ115"/>
  <c r="CQ186"/>
  <c r="CQ135"/>
  <c r="CQ207"/>
  <c r="CQ208"/>
  <c r="CQ116"/>
  <c r="CQ199"/>
  <c r="CQ175"/>
  <c r="CQ176"/>
  <c r="CQ177"/>
  <c r="CQ126"/>
  <c r="CQ196"/>
  <c r="CQ203"/>
  <c r="CQ124"/>
  <c r="CQ125"/>
  <c r="CQ174"/>
  <c r="CQ139"/>
  <c r="CQ140"/>
  <c r="CQ220"/>
  <c r="CQ215"/>
  <c r="CQ216"/>
  <c r="CQ205"/>
  <c r="CQ206"/>
  <c r="CQ181"/>
  <c r="CQ182"/>
  <c r="CQ136"/>
  <c r="CQ188"/>
  <c r="CQ185"/>
  <c r="CQ189"/>
  <c r="CQ211"/>
  <c r="CQ194"/>
  <c r="CQ193"/>
  <c r="CQ202"/>
  <c r="CQ152"/>
  <c r="CQ213"/>
  <c r="CQ160"/>
  <c r="CQ129"/>
  <c r="CQ155"/>
  <c r="CQ191"/>
  <c r="CQ204"/>
  <c r="CQ162"/>
  <c r="CQ218"/>
  <c r="CQ219"/>
  <c r="CQ222"/>
  <c r="CQ223"/>
  <c r="CQ224"/>
  <c r="CQ170"/>
  <c r="CQ138"/>
  <c r="CQ183"/>
  <c r="CQ227"/>
  <c r="CQ184"/>
  <c r="CQ225"/>
  <c r="CQ228"/>
  <c r="CQ229"/>
  <c r="CQ192"/>
  <c r="CQ232"/>
  <c r="CQ230"/>
  <c r="CQ197"/>
  <c r="CQ200"/>
  <c r="CQ201"/>
  <c r="CQ233"/>
  <c r="CQ217"/>
  <c r="CQ239"/>
  <c r="CQ173"/>
  <c r="CQ234"/>
  <c r="CQ231"/>
  <c r="CQ214"/>
  <c r="CQ251"/>
  <c r="CQ252"/>
  <c r="CQ179"/>
  <c r="CQ212"/>
  <c r="CQ178"/>
  <c r="CQ247"/>
  <c r="CQ209"/>
  <c r="CQ246"/>
  <c r="CQ254"/>
  <c r="CQ255"/>
  <c r="CQ249"/>
  <c r="CQ210"/>
  <c r="CQ226"/>
  <c r="CQ250"/>
  <c r="CQ253"/>
  <c r="CQ256"/>
  <c r="CQ235"/>
  <c r="CQ236"/>
  <c r="CQ238"/>
  <c r="CQ268"/>
  <c r="CQ240"/>
  <c r="CQ241"/>
  <c r="CQ242"/>
  <c r="CQ260"/>
  <c r="CQ243"/>
  <c r="CQ244"/>
  <c r="CQ245"/>
  <c r="CQ237"/>
  <c r="CQ248"/>
  <c r="CQ257"/>
  <c r="CQ258"/>
  <c r="CQ259"/>
  <c r="CQ267"/>
  <c r="CQ269"/>
  <c r="CQ265"/>
  <c r="CQ262"/>
  <c r="CQ263"/>
  <c r="CQ264"/>
  <c r="CQ261"/>
  <c r="CQ266"/>
  <c r="A5831" i="5" l="1"/>
  <c r="A5830"/>
  <c r="A5829"/>
  <c r="A5828"/>
  <c r="A5827"/>
  <c r="A5826"/>
  <c r="A5825"/>
  <c r="A5824"/>
  <c r="A5823"/>
  <c r="A5822"/>
  <c r="A5821"/>
  <c r="A5820"/>
  <c r="A5819"/>
  <c r="A5818"/>
  <c r="A5817"/>
  <c r="A5816"/>
  <c r="A5815"/>
  <c r="A5814"/>
  <c r="A5813"/>
  <c r="A5812"/>
  <c r="A5810"/>
  <c r="A5811"/>
  <c r="A5807"/>
  <c r="A5809"/>
  <c r="A5808"/>
  <c r="A5806"/>
  <c r="A5805"/>
  <c r="A5726"/>
  <c r="A5716"/>
  <c r="A5663"/>
  <c r="A5619"/>
  <c r="A5612"/>
  <c r="A5611"/>
  <c r="A5574"/>
  <c r="A5528"/>
  <c r="A5518"/>
  <c r="A5515"/>
  <c r="A5495"/>
  <c r="A5494"/>
  <c r="A5491"/>
  <c r="A5490"/>
  <c r="A5486"/>
  <c r="A5477"/>
  <c r="A5458"/>
  <c r="A5454"/>
  <c r="A5446"/>
  <c r="A5445"/>
  <c r="A5426"/>
  <c r="A5419"/>
  <c r="A5418"/>
  <c r="A5369"/>
  <c r="A5402"/>
  <c r="A5365"/>
  <c r="A5353"/>
  <c r="A5333"/>
  <c r="A5322"/>
  <c r="A5320"/>
  <c r="A5321"/>
  <c r="A5288"/>
  <c r="A5272"/>
  <c r="A5271"/>
  <c r="A5247"/>
  <c r="A5226"/>
  <c r="A5225"/>
  <c r="A5210"/>
  <c r="A5183"/>
  <c r="A5178"/>
  <c r="A5135"/>
  <c r="A5117"/>
  <c r="A5103"/>
  <c r="A5100"/>
  <c r="A5084"/>
  <c r="A5047"/>
  <c r="A5002"/>
  <c r="A5001"/>
  <c r="A5000"/>
  <c r="A4986"/>
  <c r="A4943"/>
  <c r="A4937"/>
  <c r="A4934"/>
  <c r="A4895"/>
  <c r="A4892"/>
  <c r="A4891"/>
  <c r="A4873"/>
  <c r="A4818"/>
  <c r="A4817"/>
  <c r="A4815"/>
  <c r="A4814"/>
  <c r="A4804"/>
  <c r="A4790"/>
  <c r="A4699"/>
  <c r="A4692"/>
  <c r="A4689"/>
  <c r="A4688"/>
  <c r="A4685"/>
  <c r="A4642"/>
  <c r="A4680"/>
  <c r="A4640"/>
  <c r="A4637"/>
  <c r="A4619"/>
  <c r="A4624"/>
  <c r="A4582"/>
  <c r="A4568"/>
  <c r="A4559"/>
  <c r="A4549"/>
  <c r="A4528"/>
  <c r="A4524"/>
  <c r="A4493"/>
  <c r="A4507"/>
  <c r="A4480"/>
  <c r="A4417"/>
  <c r="A4404"/>
  <c r="A4364"/>
  <c r="A4330"/>
  <c r="A4326"/>
  <c r="A4322"/>
  <c r="A4315"/>
  <c r="A4314"/>
  <c r="A4238"/>
  <c r="A4178"/>
  <c r="A4174"/>
  <c r="A4160"/>
  <c r="A4135"/>
  <c r="A4125"/>
  <c r="A4086"/>
  <c r="A4108"/>
  <c r="A4049"/>
  <c r="A3986"/>
  <c r="A3974"/>
  <c r="A3931"/>
  <c r="A3927"/>
  <c r="A3925"/>
  <c r="A3924"/>
  <c r="A3923"/>
  <c r="A3908"/>
  <c r="A3905"/>
  <c r="A3897"/>
  <c r="A3895"/>
  <c r="A3846"/>
  <c r="A3835"/>
  <c r="A3834"/>
  <c r="A3830"/>
  <c r="A3807"/>
  <c r="A3803"/>
  <c r="A3789"/>
  <c r="A3785"/>
  <c r="A3780"/>
  <c r="A3774"/>
  <c r="A3769"/>
  <c r="A3768"/>
  <c r="A3767"/>
  <c r="A3766"/>
  <c r="A3763"/>
  <c r="A3755"/>
  <c r="A3751"/>
  <c r="A3734"/>
  <c r="A3714"/>
  <c r="A3670"/>
  <c r="A3668"/>
  <c r="A3654"/>
  <c r="A3651"/>
  <c r="A3615"/>
  <c r="A3594"/>
  <c r="A3544"/>
  <c r="A3543"/>
  <c r="A3534"/>
  <c r="A3533"/>
  <c r="A3529"/>
  <c r="A3497"/>
  <c r="A3488"/>
  <c r="A3475"/>
  <c r="A3458"/>
  <c r="A3453"/>
  <c r="A3441"/>
  <c r="A3416"/>
  <c r="A3405"/>
  <c r="A3379"/>
  <c r="A3375"/>
  <c r="A3374"/>
  <c r="A3365"/>
  <c r="A3363"/>
  <c r="A3364"/>
  <c r="A3358"/>
  <c r="A3349"/>
  <c r="A3269"/>
  <c r="A3331"/>
  <c r="A3282"/>
  <c r="A3226"/>
  <c r="A3225"/>
  <c r="A3214"/>
  <c r="A3187"/>
  <c r="A3149"/>
  <c r="A3146"/>
  <c r="A3137"/>
  <c r="A3133"/>
  <c r="A3128"/>
  <c r="A3127"/>
  <c r="A3122"/>
  <c r="A3087"/>
  <c r="A3083"/>
  <c r="A3077"/>
  <c r="A3061"/>
  <c r="A3057"/>
  <c r="A3052"/>
  <c r="A3016"/>
  <c r="A3012"/>
  <c r="A2996"/>
  <c r="A2993"/>
  <c r="A2992"/>
  <c r="A2991"/>
  <c r="A2990"/>
  <c r="A2989"/>
  <c r="A2988"/>
  <c r="A2979"/>
  <c r="A2978"/>
  <c r="A2894"/>
  <c r="A2971"/>
  <c r="A2962"/>
  <c r="A2903"/>
  <c r="A2896"/>
  <c r="A2895"/>
  <c r="A2893"/>
  <c r="A2892"/>
  <c r="A2891"/>
  <c r="A2890"/>
  <c r="A2889"/>
  <c r="A2888"/>
  <c r="A2864"/>
  <c r="A2803"/>
  <c r="A2769"/>
  <c r="A2750"/>
  <c r="A2728"/>
  <c r="A2725"/>
  <c r="A2670"/>
  <c r="A2627"/>
  <c r="A2573"/>
  <c r="A2548"/>
  <c r="A2544"/>
  <c r="A2543"/>
  <c r="A2540"/>
  <c r="A2523"/>
  <c r="A2515"/>
  <c r="A2481"/>
  <c r="A2428"/>
  <c r="A2414"/>
  <c r="A2413"/>
  <c r="A2397"/>
  <c r="A2392"/>
  <c r="A2378"/>
  <c r="A2375"/>
  <c r="A2373"/>
  <c r="A2361"/>
  <c r="A2349"/>
  <c r="A2346"/>
  <c r="A2323"/>
  <c r="A2309"/>
  <c r="A2231"/>
  <c r="A2272"/>
  <c r="A2145"/>
  <c r="A2135"/>
  <c r="A2084"/>
  <c r="A2066"/>
  <c r="A2054"/>
  <c r="A2047"/>
  <c r="A2046"/>
  <c r="A2038"/>
  <c r="A2019"/>
  <c r="A2018"/>
  <c r="A1973"/>
  <c r="A1940"/>
  <c r="A1929"/>
  <c r="A1916"/>
  <c r="A1897"/>
  <c r="A1890"/>
  <c r="A1889"/>
  <c r="A1888"/>
  <c r="A1878"/>
  <c r="A1875"/>
  <c r="A1861"/>
  <c r="A1860"/>
  <c r="A1843"/>
  <c r="A1799"/>
  <c r="A1773"/>
  <c r="A1772"/>
  <c r="A1767"/>
  <c r="A1751"/>
  <c r="A1742"/>
  <c r="A1729"/>
  <c r="A1712"/>
  <c r="A1701"/>
  <c r="A1688"/>
  <c r="A1663"/>
  <c r="A1657"/>
  <c r="A1634"/>
  <c r="A1593"/>
  <c r="A1566"/>
  <c r="A1556"/>
  <c r="A1555"/>
  <c r="A1530"/>
  <c r="A1516"/>
  <c r="A1509"/>
  <c r="A1507"/>
  <c r="A1495"/>
  <c r="A1476"/>
  <c r="A1468"/>
  <c r="A1467"/>
  <c r="A1462"/>
  <c r="A1458"/>
  <c r="A1450"/>
  <c r="A1444"/>
  <c r="A1388"/>
  <c r="A1387"/>
  <c r="A1373"/>
  <c r="A1307"/>
  <c r="A1293"/>
  <c r="A1292"/>
  <c r="A1274"/>
  <c r="A1273"/>
  <c r="A1254"/>
  <c r="A1242"/>
  <c r="A1203"/>
  <c r="A1202"/>
  <c r="A1194"/>
  <c r="A1193"/>
  <c r="A1192"/>
  <c r="A1191"/>
  <c r="A1175"/>
  <c r="A1167"/>
  <c r="A1156"/>
  <c r="A1155"/>
  <c r="A1152"/>
  <c r="A1130"/>
  <c r="A1108"/>
  <c r="A1107"/>
  <c r="A1106"/>
  <c r="A1105"/>
  <c r="A1104"/>
  <c r="A1103"/>
  <c r="A1102"/>
  <c r="A1101"/>
  <c r="A1100"/>
  <c r="A1090"/>
  <c r="A1043"/>
  <c r="A995"/>
  <c r="A1025"/>
  <c r="A994"/>
  <c r="A988"/>
  <c r="A974"/>
  <c r="A950"/>
  <c r="A943"/>
  <c r="A936"/>
  <c r="A924"/>
  <c r="A891"/>
  <c r="A865"/>
  <c r="A864"/>
  <c r="A824"/>
  <c r="A804"/>
  <c r="A803"/>
  <c r="A797"/>
  <c r="A785"/>
  <c r="A773"/>
  <c r="A763"/>
  <c r="A756"/>
  <c r="A745"/>
  <c r="A744"/>
  <c r="A642"/>
  <c r="A615"/>
  <c r="A611"/>
  <c r="A604"/>
  <c r="A601"/>
  <c r="A600"/>
  <c r="A584"/>
  <c r="A580"/>
  <c r="A582"/>
  <c r="A521"/>
  <c r="A454"/>
  <c r="A444"/>
  <c r="A445"/>
  <c r="A410"/>
  <c r="A386"/>
  <c r="A384"/>
  <c r="A377"/>
  <c r="A370"/>
  <c r="A335"/>
  <c r="A317"/>
  <c r="A293"/>
  <c r="A290"/>
  <c r="A260"/>
  <c r="A217"/>
  <c r="A188"/>
  <c r="A186"/>
  <c r="A185"/>
  <c r="A171"/>
  <c r="A163"/>
  <c r="A148"/>
  <c r="A132"/>
  <c r="A118"/>
  <c r="A108"/>
  <c r="A97"/>
  <c r="A96"/>
  <c r="A95"/>
  <c r="A74"/>
  <c r="A57"/>
  <c r="A44"/>
  <c r="A37"/>
  <c r="A30"/>
  <c r="A22"/>
  <c r="A21"/>
  <c r="A17"/>
  <c r="J17" l="1"/>
  <c r="CO204" i="1" l="1"/>
  <c r="CO256"/>
  <c r="CO116"/>
  <c r="CO147"/>
  <c r="CO161"/>
  <c r="CO131"/>
  <c r="CO132"/>
  <c r="CO36"/>
  <c r="CO85"/>
  <c r="CO162"/>
  <c r="CO235"/>
  <c r="CO236"/>
  <c r="CO140"/>
  <c r="CO139"/>
  <c r="CO220"/>
  <c r="CO109"/>
  <c r="CO265"/>
  <c r="CO190"/>
  <c r="CO215"/>
  <c r="CO216"/>
  <c r="CO205"/>
  <c r="CO217"/>
  <c r="CO211"/>
  <c r="CO228"/>
  <c r="CO3"/>
  <c r="CO206"/>
  <c r="CO4"/>
  <c r="CO74"/>
  <c r="CO73"/>
  <c r="CO105"/>
  <c r="CO163"/>
  <c r="CO86"/>
  <c r="CO45"/>
  <c r="CO98"/>
  <c r="CO238"/>
  <c r="CO250"/>
  <c r="CO21"/>
  <c r="CO168"/>
  <c r="CO221"/>
  <c r="CO267"/>
  <c r="CO91"/>
  <c r="CO55"/>
  <c r="CO22"/>
  <c r="CO75"/>
  <c r="CO5"/>
  <c r="CO76"/>
  <c r="CO218"/>
  <c r="CO229"/>
  <c r="CO249"/>
  <c r="CO181"/>
  <c r="CO48"/>
  <c r="CO47"/>
  <c r="CO50"/>
  <c r="CO49"/>
  <c r="CO51"/>
  <c r="CO106"/>
  <c r="CO182"/>
  <c r="CO219"/>
  <c r="CO192"/>
  <c r="CO88"/>
  <c r="CO199"/>
  <c r="CO222"/>
  <c r="CO223"/>
  <c r="CO224"/>
  <c r="CO268"/>
  <c r="CO166"/>
  <c r="CO165"/>
  <c r="CO107"/>
  <c r="CO102"/>
  <c r="CO118"/>
  <c r="CO194"/>
  <c r="CO80"/>
  <c r="CO8"/>
  <c r="CO24"/>
  <c r="CO153"/>
  <c r="CO103"/>
  <c r="CO25"/>
  <c r="CO193"/>
  <c r="CO26"/>
  <c r="CO39"/>
  <c r="CO154"/>
  <c r="CO81"/>
  <c r="CO241"/>
  <c r="CO240"/>
  <c r="CO167"/>
  <c r="CO175"/>
  <c r="CO176"/>
  <c r="CO177"/>
  <c r="CO9"/>
  <c r="CO232"/>
  <c r="CO136"/>
  <c r="CO89"/>
  <c r="CO119"/>
  <c r="CO242"/>
  <c r="CO90"/>
  <c r="CO28"/>
  <c r="CO108"/>
  <c r="CO137"/>
  <c r="CO264"/>
  <c r="CO263"/>
  <c r="CO262"/>
  <c r="CO29"/>
  <c r="CO230"/>
  <c r="CO164"/>
  <c r="CO260"/>
  <c r="CO258"/>
  <c r="CO169"/>
  <c r="CO187"/>
  <c r="CO64"/>
  <c r="CO62"/>
  <c r="CO63"/>
  <c r="CO198"/>
  <c r="CO14"/>
  <c r="CO13"/>
  <c r="CO143"/>
  <c r="CO144"/>
  <c r="CO188"/>
  <c r="CO56"/>
  <c r="CO57"/>
  <c r="CO58"/>
  <c r="CO59"/>
  <c r="CO6"/>
  <c r="CO151"/>
  <c r="CO117"/>
  <c r="CO83"/>
  <c r="CO84"/>
  <c r="CO11"/>
  <c r="CO30"/>
  <c r="CO82"/>
  <c r="CO60"/>
  <c r="CO121"/>
  <c r="CO261"/>
  <c r="CO31"/>
  <c r="CO32"/>
  <c r="CO15"/>
  <c r="CO16"/>
  <c r="CO244"/>
  <c r="CO245"/>
  <c r="CO243"/>
  <c r="CO126"/>
  <c r="CO210"/>
  <c r="CO17"/>
  <c r="CO145"/>
  <c r="CO92"/>
  <c r="CO157"/>
  <c r="CO111"/>
  <c r="CO65"/>
  <c r="CO170"/>
  <c r="CO112"/>
  <c r="CO66"/>
  <c r="CO127"/>
  <c r="CO18"/>
  <c r="CO128"/>
  <c r="CO19"/>
  <c r="CO67"/>
  <c r="CO69"/>
  <c r="CO68"/>
  <c r="CO202"/>
  <c r="CO152"/>
  <c r="CO113"/>
  <c r="CO141"/>
  <c r="CO142"/>
  <c r="CO185"/>
  <c r="CO61"/>
  <c r="CO12"/>
  <c r="CO195"/>
  <c r="CO138"/>
  <c r="CO234"/>
  <c r="CO110"/>
  <c r="CO196"/>
  <c r="CO10"/>
  <c r="CO120"/>
  <c r="CO54"/>
  <c r="CO197"/>
  <c r="CO266"/>
  <c r="CO95"/>
  <c r="CO203"/>
  <c r="CO226"/>
  <c r="CO171"/>
  <c r="CO189"/>
  <c r="CO183"/>
  <c r="CO239"/>
  <c r="CO231"/>
  <c r="CO133"/>
  <c r="CO146"/>
  <c r="CO159"/>
  <c r="CO70"/>
  <c r="CO247"/>
  <c r="CO115"/>
  <c r="CO172"/>
  <c r="CO227"/>
  <c r="CO269"/>
  <c r="CO173"/>
  <c r="CO254"/>
  <c r="CO255"/>
  <c r="CO35"/>
  <c r="CO97"/>
  <c r="CO104"/>
  <c r="CO34"/>
  <c r="CO20"/>
  <c r="CO130"/>
  <c r="CO209"/>
  <c r="CO100"/>
  <c r="CO7"/>
  <c r="CO213"/>
  <c r="CO252"/>
  <c r="CO251"/>
  <c r="CO214"/>
  <c r="CO38"/>
  <c r="CO46"/>
  <c r="CO44"/>
  <c r="CO52"/>
  <c r="CO123"/>
  <c r="CO125"/>
  <c r="CO124"/>
  <c r="CO186"/>
  <c r="CO179"/>
  <c r="CO200"/>
  <c r="CO72"/>
  <c r="CO212"/>
  <c r="CO201"/>
  <c r="CO53"/>
  <c r="CO27"/>
  <c r="CO93"/>
  <c r="CO94"/>
  <c r="CO246"/>
  <c r="CO160"/>
  <c r="CO149"/>
  <c r="CO41"/>
  <c r="CO43"/>
  <c r="CO42"/>
  <c r="CO40"/>
  <c r="CO96"/>
  <c r="CO237"/>
  <c r="CO134"/>
  <c r="CO135"/>
  <c r="CO184"/>
  <c r="CO129"/>
  <c r="CO253"/>
  <c r="CO259"/>
  <c r="CO248"/>
  <c r="CO37"/>
  <c r="CO156"/>
  <c r="CO257"/>
  <c r="CO148"/>
  <c r="CO78"/>
  <c r="CO79"/>
  <c r="CO87"/>
  <c r="CO77"/>
  <c r="CO208"/>
  <c r="CO207"/>
  <c r="CO180"/>
  <c r="CO114"/>
  <c r="CO158"/>
  <c r="CO33"/>
  <c r="CO178"/>
  <c r="CO233"/>
  <c r="CO225"/>
  <c r="CO174"/>
  <c r="CO122"/>
  <c r="CO23"/>
  <c r="CO71"/>
  <c r="CO101"/>
  <c r="CO99"/>
  <c r="CO150"/>
  <c r="CO155"/>
  <c r="CO191"/>
  <c r="CL204" l="1"/>
  <c r="CL256"/>
  <c r="CL116"/>
  <c r="CL147"/>
  <c r="CL161"/>
  <c r="CL131"/>
  <c r="CL132"/>
  <c r="CL36"/>
  <c r="CL85"/>
  <c r="CL162"/>
  <c r="CL235"/>
  <c r="CL236"/>
  <c r="CL140"/>
  <c r="CL139"/>
  <c r="CL220"/>
  <c r="CL109"/>
  <c r="CL265"/>
  <c r="CL190"/>
  <c r="CL215"/>
  <c r="CL216"/>
  <c r="CL205"/>
  <c r="CL217"/>
  <c r="CL211"/>
  <c r="CL228"/>
  <c r="CL3"/>
  <c r="CL206"/>
  <c r="CL4"/>
  <c r="CL74"/>
  <c r="CL73"/>
  <c r="CL105"/>
  <c r="CL163"/>
  <c r="CL86"/>
  <c r="CL45"/>
  <c r="CL98"/>
  <c r="CL238"/>
  <c r="CL250"/>
  <c r="CL21"/>
  <c r="CL168"/>
  <c r="CL221"/>
  <c r="CL267"/>
  <c r="CL91"/>
  <c r="CL55"/>
  <c r="CL22"/>
  <c r="CL75"/>
  <c r="CL5"/>
  <c r="CL76"/>
  <c r="CL218"/>
  <c r="CL229"/>
  <c r="CL249"/>
  <c r="CL181"/>
  <c r="CL48"/>
  <c r="CL47"/>
  <c r="CL50"/>
  <c r="CL49"/>
  <c r="CL51"/>
  <c r="CL106"/>
  <c r="CL182"/>
  <c r="CL219"/>
  <c r="CL192"/>
  <c r="CL88"/>
  <c r="CL199"/>
  <c r="CL222"/>
  <c r="CL223"/>
  <c r="CL224"/>
  <c r="CL268"/>
  <c r="CL166"/>
  <c r="CL165"/>
  <c r="CL107"/>
  <c r="CL102"/>
  <c r="CL118"/>
  <c r="CL194"/>
  <c r="CL80"/>
  <c r="CL8"/>
  <c r="CL24"/>
  <c r="CL153"/>
  <c r="CL103"/>
  <c r="CL25"/>
  <c r="CL193"/>
  <c r="CL26"/>
  <c r="CL39"/>
  <c r="CL154"/>
  <c r="CL81"/>
  <c r="CL241"/>
  <c r="CL240"/>
  <c r="CL167"/>
  <c r="CL175"/>
  <c r="CL176"/>
  <c r="CL177"/>
  <c r="CL9"/>
  <c r="CL232"/>
  <c r="CL136"/>
  <c r="CL89"/>
  <c r="CL119"/>
  <c r="CL242"/>
  <c r="CL90"/>
  <c r="CL28"/>
  <c r="CL108"/>
  <c r="CL137"/>
  <c r="CL264"/>
  <c r="CL263"/>
  <c r="CL262"/>
  <c r="CL29"/>
  <c r="CL230"/>
  <c r="CL164"/>
  <c r="CL260"/>
  <c r="CL258"/>
  <c r="CL169"/>
  <c r="CL187"/>
  <c r="CL64"/>
  <c r="CL62"/>
  <c r="CL63"/>
  <c r="CL198"/>
  <c r="CL14"/>
  <c r="CL13"/>
  <c r="CL143"/>
  <c r="CL144"/>
  <c r="CL188"/>
  <c r="CL56"/>
  <c r="CL57"/>
  <c r="CL58"/>
  <c r="CL59"/>
  <c r="CL6"/>
  <c r="CL151"/>
  <c r="CL117"/>
  <c r="CL83"/>
  <c r="CL84"/>
  <c r="CL11"/>
  <c r="CL30"/>
  <c r="CL82"/>
  <c r="CL60"/>
  <c r="CL121"/>
  <c r="CL261"/>
  <c r="CL31"/>
  <c r="CL32"/>
  <c r="CL15"/>
  <c r="CL16"/>
  <c r="CL244"/>
  <c r="CL245"/>
  <c r="CL243"/>
  <c r="CL126"/>
  <c r="CL210"/>
  <c r="CL17"/>
  <c r="CL145"/>
  <c r="CL92"/>
  <c r="CL157"/>
  <c r="CL111"/>
  <c r="CL65"/>
  <c r="CL170"/>
  <c r="CL112"/>
  <c r="CL66"/>
  <c r="CL127"/>
  <c r="CL18"/>
  <c r="CL128"/>
  <c r="CL19"/>
  <c r="CL67"/>
  <c r="CL69"/>
  <c r="CL68"/>
  <c r="CL202"/>
  <c r="CL152"/>
  <c r="CL113"/>
  <c r="CL141"/>
  <c r="CL142"/>
  <c r="CL185"/>
  <c r="CL61"/>
  <c r="CL12"/>
  <c r="CL195"/>
  <c r="CL138"/>
  <c r="CL234"/>
  <c r="CL110"/>
  <c r="CL196"/>
  <c r="CL10"/>
  <c r="CL120"/>
  <c r="CL54"/>
  <c r="CL197"/>
  <c r="CL266"/>
  <c r="CL95"/>
  <c r="CL203"/>
  <c r="CL226"/>
  <c r="CL171"/>
  <c r="CL189"/>
  <c r="CL183"/>
  <c r="CL239"/>
  <c r="CL231"/>
  <c r="CL133"/>
  <c r="CL146"/>
  <c r="CL159"/>
  <c r="CL70"/>
  <c r="CL247"/>
  <c r="CL115"/>
  <c r="CL172"/>
  <c r="CL227"/>
  <c r="CL269"/>
  <c r="CL173"/>
  <c r="CL254"/>
  <c r="CL255"/>
  <c r="CL35"/>
  <c r="CL97"/>
  <c r="CL104"/>
  <c r="CL34"/>
  <c r="CL20"/>
  <c r="CL130"/>
  <c r="CL209"/>
  <c r="CL100"/>
  <c r="CL7"/>
  <c r="CL213"/>
  <c r="CL252"/>
  <c r="CL251"/>
  <c r="CL214"/>
  <c r="CL38"/>
  <c r="CL46"/>
  <c r="CL44"/>
  <c r="CL52"/>
  <c r="CL123"/>
  <c r="CL125"/>
  <c r="CL124"/>
  <c r="CL186"/>
  <c r="CL179"/>
  <c r="CL200"/>
  <c r="CL72"/>
  <c r="CL212"/>
  <c r="CL201"/>
  <c r="CL53"/>
  <c r="CL27"/>
  <c r="CL93"/>
  <c r="CL94"/>
  <c r="CL246"/>
  <c r="CL160"/>
  <c r="CL149"/>
  <c r="CL41"/>
  <c r="CL43"/>
  <c r="CL42"/>
  <c r="CL40"/>
  <c r="CL96"/>
  <c r="CL237"/>
  <c r="CL134"/>
  <c r="CL135"/>
  <c r="CL184"/>
  <c r="CL129"/>
  <c r="CL253"/>
  <c r="CL259"/>
  <c r="CL248"/>
  <c r="CL37"/>
  <c r="CL156"/>
  <c r="CL257"/>
  <c r="CL148"/>
  <c r="CL78"/>
  <c r="CL79"/>
  <c r="CL87"/>
  <c r="CL77"/>
  <c r="CL208"/>
  <c r="CL207"/>
  <c r="CL180"/>
  <c r="CL114"/>
  <c r="CL158"/>
  <c r="CL33"/>
  <c r="CL178"/>
  <c r="CL233"/>
  <c r="CL225"/>
  <c r="CL174"/>
  <c r="CL122"/>
  <c r="CL23"/>
  <c r="CL71"/>
  <c r="CL101"/>
  <c r="CL99"/>
  <c r="CL150"/>
  <c r="CL155"/>
  <c r="CL191"/>
  <c r="CJ204"/>
  <c r="CJ256"/>
  <c r="CJ116"/>
  <c r="CJ147"/>
  <c r="CJ161"/>
  <c r="CJ131"/>
  <c r="CJ132"/>
  <c r="CJ36"/>
  <c r="CJ85"/>
  <c r="CJ162"/>
  <c r="CJ235"/>
  <c r="CJ236"/>
  <c r="CJ140"/>
  <c r="CJ139"/>
  <c r="CJ220"/>
  <c r="CJ109"/>
  <c r="CJ265"/>
  <c r="CJ190"/>
  <c r="CJ215"/>
  <c r="CJ216"/>
  <c r="CJ205"/>
  <c r="CJ217"/>
  <c r="CJ211"/>
  <c r="CJ228"/>
  <c r="CJ3"/>
  <c r="CJ206"/>
  <c r="CJ4"/>
  <c r="CJ74"/>
  <c r="CJ73"/>
  <c r="CJ105"/>
  <c r="CJ163"/>
  <c r="CJ86"/>
  <c r="CJ45"/>
  <c r="CJ98"/>
  <c r="CJ238"/>
  <c r="CJ250"/>
  <c r="CJ21"/>
  <c r="CJ168"/>
  <c r="CJ221"/>
  <c r="CJ267"/>
  <c r="CJ91"/>
  <c r="CJ55"/>
  <c r="CJ22"/>
  <c r="CJ75"/>
  <c r="CJ5"/>
  <c r="CJ76"/>
  <c r="CJ218"/>
  <c r="CJ229"/>
  <c r="CJ249"/>
  <c r="CJ181"/>
  <c r="CJ48"/>
  <c r="CJ47"/>
  <c r="CJ50"/>
  <c r="CJ49"/>
  <c r="CJ51"/>
  <c r="CJ106"/>
  <c r="CJ182"/>
  <c r="CJ219"/>
  <c r="CJ192"/>
  <c r="CJ88"/>
  <c r="CJ199"/>
  <c r="CJ222"/>
  <c r="CJ223"/>
  <c r="CJ224"/>
  <c r="CJ268"/>
  <c r="CJ166"/>
  <c r="CJ165"/>
  <c r="CJ107"/>
  <c r="CJ102"/>
  <c r="CJ118"/>
  <c r="CJ194"/>
  <c r="CJ80"/>
  <c r="CJ8"/>
  <c r="CJ24"/>
  <c r="CJ153"/>
  <c r="CJ103"/>
  <c r="CJ25"/>
  <c r="CJ193"/>
  <c r="CJ26"/>
  <c r="CJ39"/>
  <c r="CJ154"/>
  <c r="CJ81"/>
  <c r="CJ241"/>
  <c r="CJ240"/>
  <c r="CJ167"/>
  <c r="CJ175"/>
  <c r="CJ176"/>
  <c r="CJ177"/>
  <c r="CJ9"/>
  <c r="CJ232"/>
  <c r="CJ136"/>
  <c r="CJ89"/>
  <c r="CJ119"/>
  <c r="CJ242"/>
  <c r="CJ90"/>
  <c r="CJ28"/>
  <c r="CJ108"/>
  <c r="CJ137"/>
  <c r="CJ264"/>
  <c r="CJ263"/>
  <c r="CJ262"/>
  <c r="CJ29"/>
  <c r="CJ230"/>
  <c r="CJ164"/>
  <c r="CJ260"/>
  <c r="CJ258"/>
  <c r="CJ169"/>
  <c r="CJ187"/>
  <c r="CJ64"/>
  <c r="CJ62"/>
  <c r="CJ63"/>
  <c r="CJ198"/>
  <c r="CJ14"/>
  <c r="CJ13"/>
  <c r="CJ143"/>
  <c r="CJ144"/>
  <c r="CJ188"/>
  <c r="CJ56"/>
  <c r="CJ57"/>
  <c r="CJ58"/>
  <c r="CJ59"/>
  <c r="CJ6"/>
  <c r="CJ151"/>
  <c r="CJ117"/>
  <c r="CJ83"/>
  <c r="CJ84"/>
  <c r="CJ11"/>
  <c r="CJ30"/>
  <c r="CJ82"/>
  <c r="CJ60"/>
  <c r="CJ121"/>
  <c r="CJ261"/>
  <c r="CJ31"/>
  <c r="CJ32"/>
  <c r="CJ15"/>
  <c r="CJ16"/>
  <c r="CJ244"/>
  <c r="CJ245"/>
  <c r="CJ243"/>
  <c r="CJ126"/>
  <c r="CJ210"/>
  <c r="CJ17"/>
  <c r="CJ145"/>
  <c r="CJ92"/>
  <c r="CJ157"/>
  <c r="CJ111"/>
  <c r="CJ65"/>
  <c r="CJ170"/>
  <c r="CJ112"/>
  <c r="CJ66"/>
  <c r="CJ127"/>
  <c r="CJ18"/>
  <c r="CJ128"/>
  <c r="CJ19"/>
  <c r="CJ67"/>
  <c r="CJ69"/>
  <c r="CJ68"/>
  <c r="CJ202"/>
  <c r="CJ152"/>
  <c r="CJ113"/>
  <c r="CJ141"/>
  <c r="CJ142"/>
  <c r="CJ185"/>
  <c r="CJ61"/>
  <c r="CJ12"/>
  <c r="CJ195"/>
  <c r="CJ138"/>
  <c r="CJ234"/>
  <c r="CJ110"/>
  <c r="CJ196"/>
  <c r="CJ10"/>
  <c r="CJ120"/>
  <c r="CJ54"/>
  <c r="CJ197"/>
  <c r="CJ266"/>
  <c r="CJ95"/>
  <c r="CJ203"/>
  <c r="CJ226"/>
  <c r="CJ171"/>
  <c r="CJ189"/>
  <c r="CJ183"/>
  <c r="CJ239"/>
  <c r="CJ231"/>
  <c r="CJ133"/>
  <c r="CJ146"/>
  <c r="CJ159"/>
  <c r="CJ70"/>
  <c r="CJ247"/>
  <c r="CJ115"/>
  <c r="CJ172"/>
  <c r="CJ227"/>
  <c r="CJ269"/>
  <c r="CJ173"/>
  <c r="CJ254"/>
  <c r="CJ255"/>
  <c r="CJ35"/>
  <c r="CJ97"/>
  <c r="CJ104"/>
  <c r="CJ34"/>
  <c r="CJ20"/>
  <c r="CJ130"/>
  <c r="CJ209"/>
  <c r="CJ100"/>
  <c r="CJ7"/>
  <c r="CJ213"/>
  <c r="CJ252"/>
  <c r="CJ251"/>
  <c r="CJ214"/>
  <c r="CJ38"/>
  <c r="CJ46"/>
  <c r="CJ44"/>
  <c r="CJ52"/>
  <c r="CJ123"/>
  <c r="CJ125"/>
  <c r="CJ124"/>
  <c r="CJ186"/>
  <c r="CJ179"/>
  <c r="CJ200"/>
  <c r="CJ72"/>
  <c r="CJ212"/>
  <c r="CJ201"/>
  <c r="CJ53"/>
  <c r="CJ27"/>
  <c r="CJ93"/>
  <c r="CJ94"/>
  <c r="CJ246"/>
  <c r="CJ160"/>
  <c r="CJ149"/>
  <c r="CJ41"/>
  <c r="CJ43"/>
  <c r="CJ42"/>
  <c r="CJ40"/>
  <c r="CJ96"/>
  <c r="CJ237"/>
  <c r="CJ134"/>
  <c r="CJ135"/>
  <c r="CJ184"/>
  <c r="CJ129"/>
  <c r="CJ253"/>
  <c r="CJ259"/>
  <c r="CJ248"/>
  <c r="CJ37"/>
  <c r="CJ156"/>
  <c r="CJ257"/>
  <c r="CJ148"/>
  <c r="CJ78"/>
  <c r="CJ79"/>
  <c r="CJ87"/>
  <c r="CJ77"/>
  <c r="CJ208"/>
  <c r="CJ207"/>
  <c r="CJ180"/>
  <c r="CJ114"/>
  <c r="CJ158"/>
  <c r="CJ33"/>
  <c r="CJ178"/>
  <c r="CJ233"/>
  <c r="CJ225"/>
  <c r="CJ174"/>
  <c r="CJ122"/>
  <c r="CJ23"/>
  <c r="CJ71"/>
  <c r="CJ101"/>
  <c r="CJ99"/>
  <c r="CJ150"/>
  <c r="CJ155"/>
  <c r="CJ191"/>
  <c r="CS48" l="1"/>
  <c r="CS123"/>
  <c r="CS19"/>
  <c r="CS125"/>
  <c r="CS110"/>
  <c r="CS47"/>
  <c r="CS13"/>
  <c r="CS87"/>
  <c r="CS134"/>
  <c r="CS50"/>
  <c r="CS16"/>
  <c r="CS5"/>
  <c r="CS64"/>
  <c r="CS31"/>
  <c r="CS32"/>
  <c r="CS46"/>
  <c r="CS20"/>
  <c r="CS65"/>
  <c r="CS10"/>
  <c r="CS112"/>
  <c r="CS136"/>
  <c r="CS189"/>
  <c r="CS173"/>
  <c r="CS115"/>
  <c r="CS77"/>
  <c r="CS130"/>
  <c r="CS23"/>
  <c r="CS61"/>
  <c r="CS15"/>
  <c r="CS74"/>
  <c r="CS120"/>
  <c r="CS8"/>
  <c r="CS17"/>
  <c r="CS62"/>
  <c r="CS86"/>
  <c r="CS52"/>
  <c r="CS105"/>
  <c r="CS24"/>
  <c r="CS7"/>
  <c r="CS153"/>
  <c r="CS72"/>
  <c r="CS27"/>
  <c r="CS147"/>
  <c r="CS99"/>
  <c r="CS29"/>
  <c r="CS35"/>
  <c r="CS41"/>
  <c r="CS21"/>
  <c r="CS22"/>
  <c r="CS180"/>
  <c r="CS208"/>
  <c r="CS170"/>
  <c r="CS39"/>
  <c r="CS3"/>
  <c r="CS160"/>
  <c r="CS140"/>
  <c r="CS145"/>
  <c r="CS91"/>
  <c r="CS183"/>
  <c r="CS227"/>
  <c r="CS70"/>
  <c r="CS178"/>
  <c r="CS154"/>
  <c r="CS197"/>
  <c r="CS210"/>
  <c r="CS226"/>
  <c r="CS90"/>
  <c r="CS26"/>
  <c r="CS98"/>
  <c r="CS28"/>
  <c r="CS43"/>
  <c r="CS129"/>
  <c r="CS92"/>
  <c r="CS88"/>
  <c r="CS146"/>
  <c r="CS94"/>
  <c r="CS179"/>
  <c r="CS250"/>
  <c r="CS37"/>
  <c r="CS100"/>
  <c r="CS156"/>
  <c r="CS206"/>
  <c r="CS230"/>
  <c r="CS155"/>
  <c r="CS234"/>
  <c r="CS209"/>
  <c r="CS220"/>
  <c r="CS237"/>
  <c r="CS253"/>
  <c r="CS257"/>
  <c r="CS49"/>
  <c r="CS12"/>
  <c r="CS44"/>
  <c r="CS33"/>
  <c r="CS45"/>
  <c r="CS51"/>
  <c r="CS63"/>
  <c r="CS14"/>
  <c r="CS6"/>
  <c r="CS97"/>
  <c r="CS76"/>
  <c r="CS102"/>
  <c r="CS103"/>
  <c r="CS25"/>
  <c r="CS81"/>
  <c r="CS104"/>
  <c r="CS149"/>
  <c r="CS73"/>
  <c r="CS118"/>
  <c r="CS131"/>
  <c r="CS132"/>
  <c r="CS85"/>
  <c r="CS168"/>
  <c r="CS143"/>
  <c r="CS144"/>
  <c r="CS113"/>
  <c r="CS141"/>
  <c r="CS95"/>
  <c r="CS93"/>
  <c r="CS190"/>
  <c r="CS151"/>
  <c r="CS157"/>
  <c r="CS195"/>
  <c r="CS159"/>
  <c r="CS158"/>
  <c r="CS122"/>
  <c r="CS101"/>
  <c r="CS150"/>
  <c r="CS106"/>
  <c r="CS108"/>
  <c r="CS56"/>
  <c r="CS57"/>
  <c r="CS111"/>
  <c r="CS66"/>
  <c r="CS67"/>
  <c r="CS119"/>
  <c r="CS198"/>
  <c r="CS117"/>
  <c r="CS83"/>
  <c r="CS84"/>
  <c r="CS127"/>
  <c r="CS128"/>
  <c r="CS148"/>
  <c r="CS78"/>
  <c r="CS79"/>
  <c r="CS161"/>
  <c r="CS163"/>
  <c r="CS221"/>
  <c r="CS166"/>
  <c r="CS137"/>
  <c r="CS142"/>
  <c r="CS186"/>
  <c r="CS42"/>
  <c r="CS40"/>
  <c r="CS135"/>
  <c r="CS207"/>
  <c r="CS116"/>
  <c r="CS199"/>
  <c r="CS126"/>
  <c r="CS196"/>
  <c r="CS203"/>
  <c r="CS124"/>
  <c r="CS215"/>
  <c r="CS216"/>
  <c r="CS205"/>
  <c r="CS4"/>
  <c r="CS55"/>
  <c r="CS182"/>
  <c r="CS9"/>
  <c r="CS188"/>
  <c r="CS58"/>
  <c r="CS59"/>
  <c r="CS11"/>
  <c r="CS18"/>
  <c r="CS69"/>
  <c r="CS68"/>
  <c r="CS185"/>
  <c r="CS54"/>
  <c r="CS53"/>
  <c r="CS71"/>
  <c r="CS211"/>
  <c r="CS75"/>
  <c r="CS194"/>
  <c r="CS80"/>
  <c r="CS193"/>
  <c r="CS30"/>
  <c r="CS82"/>
  <c r="CS202"/>
  <c r="CS152"/>
  <c r="CS34"/>
  <c r="CS213"/>
  <c r="CS191"/>
  <c r="CS204"/>
  <c r="CS36"/>
  <c r="CS162"/>
  <c r="CS218"/>
  <c r="CS219"/>
  <c r="CS222"/>
  <c r="CS223"/>
  <c r="CS224"/>
  <c r="CS89"/>
  <c r="CS138"/>
  <c r="CS38"/>
  <c r="CS96"/>
  <c r="CS184"/>
  <c r="CS225"/>
  <c r="CS228"/>
  <c r="CS229"/>
  <c r="CS192"/>
  <c r="CS232"/>
  <c r="CS200"/>
  <c r="CS201"/>
  <c r="CS233"/>
  <c r="CS235"/>
  <c r="CS236"/>
  <c r="CS109"/>
  <c r="CS217"/>
  <c r="CS238"/>
  <c r="CS165"/>
  <c r="CS107"/>
  <c r="CS241"/>
  <c r="CS240"/>
  <c r="CS242"/>
  <c r="CS164"/>
  <c r="CS169"/>
  <c r="CS60"/>
  <c r="CS244"/>
  <c r="CS245"/>
  <c r="CS243"/>
  <c r="CS239"/>
  <c r="CS248"/>
  <c r="CS114"/>
  <c r="CS121"/>
  <c r="CS231"/>
  <c r="CS252"/>
  <c r="CS251"/>
  <c r="CS214"/>
  <c r="CS212"/>
  <c r="CS187"/>
  <c r="CS133"/>
  <c r="CS247"/>
  <c r="CS246"/>
  <c r="CS254"/>
  <c r="CS255"/>
  <c r="CS249"/>
  <c r="CS167"/>
  <c r="CS171"/>
  <c r="CS172"/>
  <c r="CS175"/>
  <c r="CS176"/>
  <c r="CS177"/>
  <c r="CS174"/>
  <c r="CS256"/>
  <c r="CS139"/>
  <c r="CS181"/>
  <c r="CS268"/>
  <c r="CS260"/>
  <c r="CS265"/>
  <c r="CS264"/>
  <c r="CS263"/>
  <c r="CS262"/>
  <c r="CS261"/>
  <c r="CS266"/>
  <c r="CS258"/>
  <c r="CS259"/>
  <c r="CS267"/>
  <c r="CS269"/>
  <c r="CK48" l="1"/>
  <c r="CK123"/>
  <c r="CK19"/>
  <c r="CK125"/>
  <c r="CK110"/>
  <c r="CK47"/>
  <c r="CK13"/>
  <c r="CK87"/>
  <c r="CK134"/>
  <c r="CK50"/>
  <c r="CK16"/>
  <c r="CK5"/>
  <c r="CK64"/>
  <c r="CK31"/>
  <c r="CK32"/>
  <c r="CK46"/>
  <c r="CK20"/>
  <c r="CK65"/>
  <c r="CK10"/>
  <c r="CK112"/>
  <c r="CK136"/>
  <c r="CK189"/>
  <c r="CK173"/>
  <c r="CK115"/>
  <c r="CK77"/>
  <c r="CK130"/>
  <c r="CK23"/>
  <c r="CK61"/>
  <c r="CK15"/>
  <c r="CK74"/>
  <c r="CK120"/>
  <c r="CK8"/>
  <c r="CK17"/>
  <c r="CK62"/>
  <c r="CK86"/>
  <c r="CK52"/>
  <c r="CK105"/>
  <c r="CK24"/>
  <c r="CK7"/>
  <c r="CK153"/>
  <c r="CK72"/>
  <c r="CK27"/>
  <c r="CK147"/>
  <c r="CK99"/>
  <c r="CK29"/>
  <c r="CK35"/>
  <c r="CK41"/>
  <c r="CK21"/>
  <c r="CK22"/>
  <c r="CK180"/>
  <c r="CK208"/>
  <c r="CK170"/>
  <c r="CK39"/>
  <c r="CK3"/>
  <c r="CK160"/>
  <c r="CK140"/>
  <c r="CK145"/>
  <c r="CK91"/>
  <c r="CK183"/>
  <c r="CK227"/>
  <c r="CK70"/>
  <c r="CK178"/>
  <c r="CK154"/>
  <c r="CK197"/>
  <c r="CK210"/>
  <c r="CK226"/>
  <c r="CK90"/>
  <c r="CK26"/>
  <c r="CK98"/>
  <c r="CK28"/>
  <c r="CK43"/>
  <c r="CK129"/>
  <c r="CK92"/>
  <c r="CK88"/>
  <c r="CK146"/>
  <c r="CK94"/>
  <c r="CK179"/>
  <c r="CK250"/>
  <c r="CK37"/>
  <c r="CK100"/>
  <c r="CK156"/>
  <c r="CK206"/>
  <c r="CK230"/>
  <c r="CK155"/>
  <c r="CK234"/>
  <c r="CK209"/>
  <c r="CK220"/>
  <c r="CK237"/>
  <c r="CK253"/>
  <c r="CK257"/>
  <c r="CK49"/>
  <c r="CK12"/>
  <c r="CK44"/>
  <c r="CK33"/>
  <c r="CK45"/>
  <c r="CK51"/>
  <c r="CK63"/>
  <c r="CK14"/>
  <c r="CK6"/>
  <c r="CK97"/>
  <c r="CK76"/>
  <c r="CK102"/>
  <c r="CK103"/>
  <c r="CK25"/>
  <c r="CK81"/>
  <c r="CK104"/>
  <c r="CK149"/>
  <c r="CK73"/>
  <c r="CK118"/>
  <c r="CK131"/>
  <c r="CK132"/>
  <c r="CK85"/>
  <c r="CK168"/>
  <c r="CK143"/>
  <c r="CK144"/>
  <c r="CK113"/>
  <c r="CK141"/>
  <c r="CK95"/>
  <c r="CK93"/>
  <c r="CK190"/>
  <c r="CK151"/>
  <c r="CK157"/>
  <c r="CK195"/>
  <c r="CK159"/>
  <c r="CK158"/>
  <c r="CK122"/>
  <c r="CK101"/>
  <c r="CK150"/>
  <c r="CK106"/>
  <c r="CK108"/>
  <c r="CK56"/>
  <c r="CK57"/>
  <c r="CK111"/>
  <c r="CK66"/>
  <c r="CK67"/>
  <c r="CK119"/>
  <c r="CK198"/>
  <c r="CK117"/>
  <c r="CK83"/>
  <c r="CK84"/>
  <c r="CK127"/>
  <c r="CK128"/>
  <c r="CK148"/>
  <c r="CK78"/>
  <c r="CK79"/>
  <c r="CK161"/>
  <c r="CK163"/>
  <c r="CK221"/>
  <c r="CK166"/>
  <c r="CK137"/>
  <c r="CK142"/>
  <c r="CK186"/>
  <c r="CK42"/>
  <c r="CK40"/>
  <c r="CK135"/>
  <c r="CK207"/>
  <c r="CK116"/>
  <c r="CK199"/>
  <c r="CK126"/>
  <c r="CK196"/>
  <c r="CK203"/>
  <c r="CK124"/>
  <c r="CK215"/>
  <c r="CK216"/>
  <c r="CK205"/>
  <c r="CK4"/>
  <c r="CK55"/>
  <c r="CK182"/>
  <c r="CK9"/>
  <c r="CK188"/>
  <c r="CK58"/>
  <c r="CK59"/>
  <c r="CK11"/>
  <c r="CK18"/>
  <c r="CK69"/>
  <c r="CK68"/>
  <c r="CK185"/>
  <c r="CK54"/>
  <c r="CK53"/>
  <c r="CK71"/>
  <c r="CK211"/>
  <c r="CK75"/>
  <c r="CK194"/>
  <c r="CK80"/>
  <c r="CK193"/>
  <c r="CK30"/>
  <c r="CK82"/>
  <c r="CK202"/>
  <c r="CK152"/>
  <c r="CK34"/>
  <c r="CK213"/>
  <c r="CK191"/>
  <c r="CK204"/>
  <c r="CK36"/>
  <c r="CK162"/>
  <c r="CK218"/>
  <c r="CK219"/>
  <c r="CK222"/>
  <c r="CK223"/>
  <c r="CK224"/>
  <c r="CK89"/>
  <c r="CK138"/>
  <c r="CK38"/>
  <c r="CK96"/>
  <c r="CK184"/>
  <c r="CK225"/>
  <c r="CK228"/>
  <c r="CK229"/>
  <c r="CK192"/>
  <c r="CK232"/>
  <c r="CK200"/>
  <c r="CK201"/>
  <c r="CK233"/>
  <c r="CK235"/>
  <c r="CK236"/>
  <c r="CK109"/>
  <c r="CK217"/>
  <c r="CK238"/>
  <c r="CK165"/>
  <c r="CK107"/>
  <c r="CK241"/>
  <c r="CK240"/>
  <c r="CK242"/>
  <c r="CK164"/>
  <c r="CK169"/>
  <c r="CK60"/>
  <c r="CK244"/>
  <c r="CK245"/>
  <c r="CK243"/>
  <c r="CK239"/>
  <c r="CK248"/>
  <c r="CK114"/>
  <c r="CK121"/>
  <c r="CK231"/>
  <c r="CK252"/>
  <c r="CK251"/>
  <c r="CK214"/>
  <c r="CK212"/>
  <c r="CK187"/>
  <c r="CK133"/>
  <c r="CK247"/>
  <c r="CK246"/>
  <c r="CK254"/>
  <c r="CK255"/>
  <c r="CK249"/>
  <c r="CK167"/>
  <c r="CK171"/>
  <c r="CK172"/>
  <c r="CK175"/>
  <c r="CK176"/>
  <c r="CK177"/>
  <c r="CK174"/>
  <c r="CK256"/>
  <c r="CK139"/>
  <c r="CK181"/>
  <c r="CK268"/>
  <c r="CK260"/>
  <c r="CK265"/>
  <c r="CK264"/>
  <c r="CK263"/>
  <c r="CK262"/>
  <c r="CK261"/>
  <c r="CK266"/>
  <c r="CK258"/>
  <c r="CK259"/>
  <c r="CK267"/>
  <c r="CK269"/>
  <c r="CR48"/>
  <c r="CR123"/>
  <c r="CR19"/>
  <c r="CR125"/>
  <c r="CR110"/>
  <c r="CR47"/>
  <c r="CR13"/>
  <c r="CR87"/>
  <c r="CR134"/>
  <c r="CR50"/>
  <c r="CR16"/>
  <c r="CR5"/>
  <c r="CR64"/>
  <c r="CR31"/>
  <c r="CR32"/>
  <c r="CR46"/>
  <c r="CR20"/>
  <c r="CR65"/>
  <c r="CR10"/>
  <c r="CR112"/>
  <c r="CR136"/>
  <c r="CR189"/>
  <c r="CR173"/>
  <c r="CR115"/>
  <c r="CR77"/>
  <c r="CR130"/>
  <c r="CR23"/>
  <c r="CR61"/>
  <c r="CR15"/>
  <c r="CR74"/>
  <c r="CR120"/>
  <c r="CR8"/>
  <c r="CR17"/>
  <c r="CR62"/>
  <c r="CR86"/>
  <c r="CR52"/>
  <c r="CR105"/>
  <c r="CR24"/>
  <c r="CR7"/>
  <c r="CR153"/>
  <c r="CR72"/>
  <c r="CR27"/>
  <c r="CR147"/>
  <c r="CR99"/>
  <c r="CR29"/>
  <c r="CR35"/>
  <c r="CR41"/>
  <c r="CR21"/>
  <c r="CR22"/>
  <c r="CR180"/>
  <c r="CR208"/>
  <c r="CR170"/>
  <c r="CR39"/>
  <c r="CR3"/>
  <c r="CR160"/>
  <c r="CR140"/>
  <c r="CR145"/>
  <c r="CR91"/>
  <c r="CR183"/>
  <c r="CR227"/>
  <c r="CR70"/>
  <c r="CR178"/>
  <c r="CR154"/>
  <c r="CR197"/>
  <c r="CR210"/>
  <c r="CR226"/>
  <c r="CR90"/>
  <c r="CR26"/>
  <c r="CR98"/>
  <c r="CR28"/>
  <c r="CR43"/>
  <c r="CR129"/>
  <c r="CR92"/>
  <c r="CR88"/>
  <c r="CR146"/>
  <c r="CR94"/>
  <c r="CR179"/>
  <c r="CR250"/>
  <c r="CR37"/>
  <c r="CR100"/>
  <c r="CR156"/>
  <c r="CR206"/>
  <c r="CR230"/>
  <c r="CR155"/>
  <c r="CR234"/>
  <c r="CR209"/>
  <c r="CR220"/>
  <c r="CR237"/>
  <c r="CR253"/>
  <c r="CR257"/>
  <c r="CR49"/>
  <c r="CR12"/>
  <c r="CR44"/>
  <c r="CR33"/>
  <c r="CR45"/>
  <c r="CR51"/>
  <c r="CR63"/>
  <c r="CR14"/>
  <c r="CR6"/>
  <c r="CR97"/>
  <c r="CR76"/>
  <c r="CR102"/>
  <c r="CR103"/>
  <c r="CR25"/>
  <c r="CR81"/>
  <c r="CR104"/>
  <c r="CR149"/>
  <c r="CR73"/>
  <c r="CR118"/>
  <c r="CR131"/>
  <c r="CR132"/>
  <c r="CR85"/>
  <c r="CR168"/>
  <c r="CR143"/>
  <c r="CR144"/>
  <c r="CR113"/>
  <c r="CR141"/>
  <c r="CR95"/>
  <c r="CR93"/>
  <c r="CR190"/>
  <c r="CR151"/>
  <c r="CR157"/>
  <c r="CR195"/>
  <c r="CR159"/>
  <c r="CR158"/>
  <c r="CR122"/>
  <c r="CR101"/>
  <c r="CR150"/>
  <c r="CR106"/>
  <c r="CR108"/>
  <c r="CR56"/>
  <c r="CR57"/>
  <c r="CR111"/>
  <c r="CR66"/>
  <c r="CR67"/>
  <c r="CR119"/>
  <c r="CR198"/>
  <c r="CR117"/>
  <c r="CR83"/>
  <c r="CR84"/>
  <c r="CR127"/>
  <c r="CR128"/>
  <c r="CR148"/>
  <c r="CR78"/>
  <c r="CR79"/>
  <c r="CR161"/>
  <c r="CR163"/>
  <c r="CR221"/>
  <c r="CR166"/>
  <c r="CR137"/>
  <c r="CR142"/>
  <c r="CR186"/>
  <c r="CR42"/>
  <c r="CR40"/>
  <c r="CR135"/>
  <c r="CR207"/>
  <c r="CR116"/>
  <c r="CR199"/>
  <c r="CR126"/>
  <c r="CR196"/>
  <c r="CR203"/>
  <c r="CR124"/>
  <c r="CR215"/>
  <c r="CR216"/>
  <c r="CR205"/>
  <c r="CR4"/>
  <c r="CR55"/>
  <c r="CR182"/>
  <c r="CR9"/>
  <c r="CR188"/>
  <c r="CR58"/>
  <c r="CR59"/>
  <c r="CR11"/>
  <c r="CR18"/>
  <c r="CR69"/>
  <c r="CR68"/>
  <c r="CR185"/>
  <c r="CR54"/>
  <c r="CR53"/>
  <c r="CR71"/>
  <c r="CR211"/>
  <c r="CR75"/>
  <c r="CR194"/>
  <c r="CR80"/>
  <c r="CR193"/>
  <c r="CR30"/>
  <c r="CR82"/>
  <c r="CR202"/>
  <c r="CR152"/>
  <c r="CR34"/>
  <c r="CR213"/>
  <c r="CR191"/>
  <c r="CR204"/>
  <c r="CR36"/>
  <c r="CR162"/>
  <c r="CR218"/>
  <c r="CR219"/>
  <c r="CR222"/>
  <c r="CR223"/>
  <c r="CR224"/>
  <c r="CR89"/>
  <c r="CR138"/>
  <c r="CR38"/>
  <c r="CR96"/>
  <c r="CR184"/>
  <c r="CR225"/>
  <c r="CR228"/>
  <c r="CR229"/>
  <c r="CR192"/>
  <c r="CR232"/>
  <c r="CR200"/>
  <c r="CR201"/>
  <c r="CR233"/>
  <c r="CR235"/>
  <c r="CR236"/>
  <c r="CR109"/>
  <c r="CR217"/>
  <c r="CR238"/>
  <c r="CR165"/>
  <c r="CR107"/>
  <c r="CR241"/>
  <c r="CR240"/>
  <c r="CR242"/>
  <c r="CR164"/>
  <c r="CR169"/>
  <c r="CR60"/>
  <c r="CR244"/>
  <c r="CR245"/>
  <c r="CR243"/>
  <c r="CR239"/>
  <c r="CR248"/>
  <c r="CR114"/>
  <c r="CR121"/>
  <c r="CR231"/>
  <c r="CR252"/>
  <c r="CR251"/>
  <c r="CR214"/>
  <c r="CR212"/>
  <c r="CR187"/>
  <c r="CR133"/>
  <c r="CR247"/>
  <c r="CR246"/>
  <c r="CR254"/>
  <c r="CR255"/>
  <c r="CR249"/>
  <c r="CR167"/>
  <c r="CR171"/>
  <c r="CR172"/>
  <c r="CR175"/>
  <c r="CR176"/>
  <c r="CR177"/>
  <c r="CR174"/>
  <c r="CR256"/>
  <c r="CR139"/>
  <c r="CR181"/>
  <c r="CR268"/>
  <c r="CR260"/>
  <c r="CR265"/>
  <c r="CR264"/>
  <c r="CR263"/>
  <c r="CR262"/>
  <c r="CR261"/>
  <c r="CR266"/>
  <c r="CR258"/>
  <c r="CR259"/>
  <c r="CR267"/>
  <c r="CR269"/>
  <c r="CP204" l="1"/>
  <c r="D204" s="1"/>
  <c r="CP256"/>
  <c r="D256" s="1"/>
  <c r="CP116"/>
  <c r="D116" s="1"/>
  <c r="CP147"/>
  <c r="D147" s="1"/>
  <c r="CP161"/>
  <c r="D161" s="1"/>
  <c r="CP131"/>
  <c r="D131" s="1"/>
  <c r="CP132"/>
  <c r="D132" s="1"/>
  <c r="CP36"/>
  <c r="D36" s="1"/>
  <c r="CP162"/>
  <c r="D162" s="1"/>
  <c r="CP85"/>
  <c r="D85" s="1"/>
  <c r="CP235"/>
  <c r="D235" s="1"/>
  <c r="CP236"/>
  <c r="D236" s="1"/>
  <c r="CP139"/>
  <c r="D139" s="1"/>
  <c r="CP140"/>
  <c r="D140" s="1"/>
  <c r="CP220"/>
  <c r="D220" s="1"/>
  <c r="CP109"/>
  <c r="D109" s="1"/>
  <c r="CP265"/>
  <c r="D265" s="1"/>
  <c r="CP215"/>
  <c r="D215" s="1"/>
  <c r="CP216"/>
  <c r="D216" s="1"/>
  <c r="CP190"/>
  <c r="D190" s="1"/>
  <c r="CP205"/>
  <c r="D205" s="1"/>
  <c r="CP217"/>
  <c r="D217" s="1"/>
  <c r="CP228"/>
  <c r="D228" s="1"/>
  <c r="CP211"/>
  <c r="D211" s="1"/>
  <c r="CP3"/>
  <c r="D3" s="1"/>
  <c r="CP206"/>
  <c r="D206" s="1"/>
  <c r="CP4"/>
  <c r="D4" s="1"/>
  <c r="CP74"/>
  <c r="D74" s="1"/>
  <c r="CP73"/>
  <c r="D73" s="1"/>
  <c r="CP105"/>
  <c r="D105" s="1"/>
  <c r="CP163"/>
  <c r="D163" s="1"/>
  <c r="CP45"/>
  <c r="D45" s="1"/>
  <c r="CP86"/>
  <c r="D86" s="1"/>
  <c r="CP238"/>
  <c r="D238" s="1"/>
  <c r="CP98"/>
  <c r="D98" s="1"/>
  <c r="CP250"/>
  <c r="D250" s="1"/>
  <c r="CP21"/>
  <c r="D21" s="1"/>
  <c r="CP221"/>
  <c r="D221" s="1"/>
  <c r="CP267"/>
  <c r="D267" s="1"/>
  <c r="CP168"/>
  <c r="D168" s="1"/>
  <c r="CP91"/>
  <c r="D91" s="1"/>
  <c r="CP55"/>
  <c r="D55" s="1"/>
  <c r="CP75"/>
  <c r="D75" s="1"/>
  <c r="CP22"/>
  <c r="D22" s="1"/>
  <c r="CP5"/>
  <c r="D5" s="1"/>
  <c r="CP76"/>
  <c r="D76" s="1"/>
  <c r="CP229"/>
  <c r="D229" s="1"/>
  <c r="CP218"/>
  <c r="D218" s="1"/>
  <c r="CP249"/>
  <c r="D249" s="1"/>
  <c r="CP181"/>
  <c r="D181" s="1"/>
  <c r="CP47"/>
  <c r="D47" s="1"/>
  <c r="CP49"/>
  <c r="D49" s="1"/>
  <c r="CP51"/>
  <c r="D51" s="1"/>
  <c r="CP50"/>
  <c r="D50" s="1"/>
  <c r="CP48"/>
  <c r="D48" s="1"/>
  <c r="CP182"/>
  <c r="D182" s="1"/>
  <c r="CP106"/>
  <c r="D106" s="1"/>
  <c r="CP219"/>
  <c r="D219" s="1"/>
  <c r="CP192"/>
  <c r="D192" s="1"/>
  <c r="CP88"/>
  <c r="D88" s="1"/>
  <c r="CP222"/>
  <c r="D222" s="1"/>
  <c r="CP223"/>
  <c r="D223" s="1"/>
  <c r="CP224"/>
  <c r="D224" s="1"/>
  <c r="CP268"/>
  <c r="D268" s="1"/>
  <c r="CP199"/>
  <c r="D199" s="1"/>
  <c r="CP166"/>
  <c r="D166" s="1"/>
  <c r="CP165"/>
  <c r="D165" s="1"/>
  <c r="CP107"/>
  <c r="D107" s="1"/>
  <c r="CP118"/>
  <c r="D118" s="1"/>
  <c r="CP194"/>
  <c r="D194" s="1"/>
  <c r="CP80"/>
  <c r="D80" s="1"/>
  <c r="CP102"/>
  <c r="D102" s="1"/>
  <c r="CP24"/>
  <c r="D24" s="1"/>
  <c r="CP8"/>
  <c r="D8" s="1"/>
  <c r="CP103"/>
  <c r="D103" s="1"/>
  <c r="CP153"/>
  <c r="D153" s="1"/>
  <c r="CP25"/>
  <c r="D25" s="1"/>
  <c r="CP193"/>
  <c r="D193" s="1"/>
  <c r="CP26"/>
  <c r="D26" s="1"/>
  <c r="CP241"/>
  <c r="D241" s="1"/>
  <c r="CP154"/>
  <c r="D154" s="1"/>
  <c r="CP39"/>
  <c r="D39" s="1"/>
  <c r="CP240"/>
  <c r="D240" s="1"/>
  <c r="CP81"/>
  <c r="D81" s="1"/>
  <c r="CP175"/>
  <c r="D175" s="1"/>
  <c r="CP167"/>
  <c r="D167" s="1"/>
  <c r="CP176"/>
  <c r="D176" s="1"/>
  <c r="CP177"/>
  <c r="D177" s="1"/>
  <c r="CP9"/>
  <c r="D9" s="1"/>
  <c r="CP232"/>
  <c r="D232" s="1"/>
  <c r="CP136"/>
  <c r="D136" s="1"/>
  <c r="CP89"/>
  <c r="D89" s="1"/>
  <c r="CP119"/>
  <c r="D119" s="1"/>
  <c r="CP242"/>
  <c r="D242" s="1"/>
  <c r="CP28"/>
  <c r="D28" s="1"/>
  <c r="CP137"/>
  <c r="D137" s="1"/>
  <c r="CP90"/>
  <c r="D90" s="1"/>
  <c r="CP108"/>
  <c r="D108" s="1"/>
  <c r="CP264"/>
  <c r="D264" s="1"/>
  <c r="CP263"/>
  <c r="D263" s="1"/>
  <c r="CP262"/>
  <c r="D262" s="1"/>
  <c r="CP29"/>
  <c r="D29" s="1"/>
  <c r="CP230"/>
  <c r="D230" s="1"/>
  <c r="CP258"/>
  <c r="D258" s="1"/>
  <c r="CP260"/>
  <c r="D260" s="1"/>
  <c r="CP164"/>
  <c r="D164" s="1"/>
  <c r="CP169"/>
  <c r="D169" s="1"/>
  <c r="CP187"/>
  <c r="D187" s="1"/>
  <c r="CP64"/>
  <c r="D64" s="1"/>
  <c r="CP62"/>
  <c r="D62" s="1"/>
  <c r="CP198"/>
  <c r="D198" s="1"/>
  <c r="CP63"/>
  <c r="D63" s="1"/>
  <c r="CP14"/>
  <c r="D14" s="1"/>
  <c r="CP13"/>
  <c r="D13" s="1"/>
  <c r="CP188"/>
  <c r="D188" s="1"/>
  <c r="CP143"/>
  <c r="D143" s="1"/>
  <c r="CP144"/>
  <c r="D144" s="1"/>
  <c r="CP58"/>
  <c r="D58" s="1"/>
  <c r="CP56"/>
  <c r="D56" s="1"/>
  <c r="CP59"/>
  <c r="D59" s="1"/>
  <c r="CP57"/>
  <c r="D57" s="1"/>
  <c r="CP151"/>
  <c r="D151" s="1"/>
  <c r="CP6"/>
  <c r="D6" s="1"/>
  <c r="CP117"/>
  <c r="D117" s="1"/>
  <c r="CP121"/>
  <c r="D121" s="1"/>
  <c r="CP60"/>
  <c r="D60" s="1"/>
  <c r="CP83"/>
  <c r="D83" s="1"/>
  <c r="CP11"/>
  <c r="D11" s="1"/>
  <c r="CP30"/>
  <c r="D30" s="1"/>
  <c r="CP84"/>
  <c r="D84" s="1"/>
  <c r="CP82"/>
  <c r="D82" s="1"/>
  <c r="CP261"/>
  <c r="D261" s="1"/>
  <c r="CP31"/>
  <c r="D31" s="1"/>
  <c r="CP32"/>
  <c r="D32" s="1"/>
  <c r="CP15"/>
  <c r="D15" s="1"/>
  <c r="CP16"/>
  <c r="D16" s="1"/>
  <c r="CP244"/>
  <c r="D244" s="1"/>
  <c r="CP245"/>
  <c r="D245" s="1"/>
  <c r="CP243"/>
  <c r="D243" s="1"/>
  <c r="CP126"/>
  <c r="D126" s="1"/>
  <c r="CP210"/>
  <c r="D210" s="1"/>
  <c r="CP17"/>
  <c r="D17" s="1"/>
  <c r="CP92"/>
  <c r="D92" s="1"/>
  <c r="CP145"/>
  <c r="D145" s="1"/>
  <c r="CP157"/>
  <c r="D157" s="1"/>
  <c r="CP111"/>
  <c r="D111" s="1"/>
  <c r="CP65"/>
  <c r="D65" s="1"/>
  <c r="CP170"/>
  <c r="D170" s="1"/>
  <c r="CP112"/>
  <c r="D112" s="1"/>
  <c r="CP18"/>
  <c r="D18" s="1"/>
  <c r="CP66"/>
  <c r="D66" s="1"/>
  <c r="CP127"/>
  <c r="D127" s="1"/>
  <c r="CP128"/>
  <c r="D128" s="1"/>
  <c r="CP67"/>
  <c r="D67" s="1"/>
  <c r="CP69"/>
  <c r="D69" s="1"/>
  <c r="CP19"/>
  <c r="D19" s="1"/>
  <c r="CP202"/>
  <c r="D202" s="1"/>
  <c r="CP68"/>
  <c r="D68" s="1"/>
  <c r="CP152"/>
  <c r="D152" s="1"/>
  <c r="CP113"/>
  <c r="D113" s="1"/>
  <c r="CP185"/>
  <c r="D185" s="1"/>
  <c r="CP142"/>
  <c r="D142" s="1"/>
  <c r="CP141"/>
  <c r="D141" s="1"/>
  <c r="CP61"/>
  <c r="D61" s="1"/>
  <c r="CP195"/>
  <c r="D195" s="1"/>
  <c r="CP12"/>
  <c r="D12" s="1"/>
  <c r="CP138"/>
  <c r="D138" s="1"/>
  <c r="CP234"/>
  <c r="D234" s="1"/>
  <c r="CP110"/>
  <c r="D110" s="1"/>
  <c r="CP196"/>
  <c r="D196" s="1"/>
  <c r="CP10"/>
  <c r="D10" s="1"/>
  <c r="CP120"/>
  <c r="D120" s="1"/>
  <c r="CP54"/>
  <c r="D54" s="1"/>
  <c r="CP197"/>
  <c r="D197" s="1"/>
  <c r="CP266"/>
  <c r="D266" s="1"/>
  <c r="CP203"/>
  <c r="D203" s="1"/>
  <c r="CP95"/>
  <c r="D95" s="1"/>
  <c r="CP171"/>
  <c r="D171" s="1"/>
  <c r="CP226"/>
  <c r="D226" s="1"/>
  <c r="CP189"/>
  <c r="D189" s="1"/>
  <c r="CP239"/>
  <c r="D239" s="1"/>
  <c r="CP183"/>
  <c r="D183" s="1"/>
  <c r="CP133"/>
  <c r="D133" s="1"/>
  <c r="CP231"/>
  <c r="D231" s="1"/>
  <c r="CP159"/>
  <c r="D159" s="1"/>
  <c r="CP146"/>
  <c r="D146" s="1"/>
  <c r="CP70"/>
  <c r="D70" s="1"/>
  <c r="CP247"/>
  <c r="D247" s="1"/>
  <c r="CP115"/>
  <c r="D115" s="1"/>
  <c r="CP172"/>
  <c r="D172" s="1"/>
  <c r="CP227"/>
  <c r="D227" s="1"/>
  <c r="CP269"/>
  <c r="D269" s="1"/>
  <c r="CP254"/>
  <c r="D254" s="1"/>
  <c r="CP173"/>
  <c r="D173" s="1"/>
  <c r="CP255"/>
  <c r="D255" s="1"/>
  <c r="CP35"/>
  <c r="D35" s="1"/>
  <c r="CP97"/>
  <c r="D97" s="1"/>
  <c r="CP104"/>
  <c r="D104" s="1"/>
  <c r="CP34"/>
  <c r="D34" s="1"/>
  <c r="CP130"/>
  <c r="D130" s="1"/>
  <c r="CP20"/>
  <c r="D20" s="1"/>
  <c r="CP209"/>
  <c r="D209" s="1"/>
  <c r="CP100"/>
  <c r="D100" s="1"/>
  <c r="CP7"/>
  <c r="D7" s="1"/>
  <c r="CP252"/>
  <c r="D252" s="1"/>
  <c r="CP251"/>
  <c r="D251" s="1"/>
  <c r="CP214"/>
  <c r="D214" s="1"/>
  <c r="CP213"/>
  <c r="D213" s="1"/>
  <c r="CP38"/>
  <c r="D38" s="1"/>
  <c r="CP46"/>
  <c r="D46" s="1"/>
  <c r="CP44"/>
  <c r="D44" s="1"/>
  <c r="CP52"/>
  <c r="D52" s="1"/>
  <c r="CP125"/>
  <c r="D125" s="1"/>
  <c r="CP123"/>
  <c r="D123" s="1"/>
  <c r="CP124"/>
  <c r="D124" s="1"/>
  <c r="CP186"/>
  <c r="D186" s="1"/>
  <c r="CP179"/>
  <c r="D179" s="1"/>
  <c r="CP200"/>
  <c r="D200" s="1"/>
  <c r="CP72"/>
  <c r="D72" s="1"/>
  <c r="CP212"/>
  <c r="D212" s="1"/>
  <c r="CP201"/>
  <c r="D201" s="1"/>
  <c r="CP53"/>
  <c r="D53" s="1"/>
  <c r="CP27"/>
  <c r="D27" s="1"/>
  <c r="CP93"/>
  <c r="D93" s="1"/>
  <c r="CP246"/>
  <c r="D246" s="1"/>
  <c r="CP94"/>
  <c r="D94" s="1"/>
  <c r="CP160"/>
  <c r="D160" s="1"/>
  <c r="CP149"/>
  <c r="D149" s="1"/>
  <c r="CP43"/>
  <c r="D43" s="1"/>
  <c r="CP42"/>
  <c r="D42" s="1"/>
  <c r="CP40"/>
  <c r="D40" s="1"/>
  <c r="CP96"/>
  <c r="D96" s="1"/>
  <c r="CP41"/>
  <c r="D41" s="1"/>
  <c r="CP237"/>
  <c r="D237" s="1"/>
  <c r="CP134"/>
  <c r="D134" s="1"/>
  <c r="CP135"/>
  <c r="D135" s="1"/>
  <c r="CP184"/>
  <c r="D184" s="1"/>
  <c r="CP129"/>
  <c r="D129" s="1"/>
  <c r="CP253"/>
  <c r="D253" s="1"/>
  <c r="CP259"/>
  <c r="D259" s="1"/>
  <c r="CP248"/>
  <c r="D248" s="1"/>
  <c r="CP37"/>
  <c r="D37" s="1"/>
  <c r="CP156"/>
  <c r="D156" s="1"/>
  <c r="CP257"/>
  <c r="D257" s="1"/>
  <c r="CP148"/>
  <c r="D148" s="1"/>
  <c r="CP78"/>
  <c r="D78" s="1"/>
  <c r="CP79"/>
  <c r="D79" s="1"/>
  <c r="CP207"/>
  <c r="D207" s="1"/>
  <c r="CP77"/>
  <c r="D77" s="1"/>
  <c r="CP87"/>
  <c r="D87" s="1"/>
  <c r="CP208"/>
  <c r="D208" s="1"/>
  <c r="CP180"/>
  <c r="D180" s="1"/>
  <c r="CP114"/>
  <c r="D114" s="1"/>
  <c r="CP158"/>
  <c r="D158" s="1"/>
  <c r="CP33"/>
  <c r="D33" s="1"/>
  <c r="CP178"/>
  <c r="D178" s="1"/>
  <c r="CP233"/>
  <c r="D233" s="1"/>
  <c r="CP225"/>
  <c r="D225" s="1"/>
  <c r="CP174"/>
  <c r="D174" s="1"/>
  <c r="CP122"/>
  <c r="D122" s="1"/>
  <c r="CP23"/>
  <c r="D23" s="1"/>
  <c r="CP71"/>
  <c r="D71" s="1"/>
  <c r="CP101"/>
  <c r="D101" s="1"/>
  <c r="CP150"/>
  <c r="D150" s="1"/>
  <c r="CP99"/>
  <c r="D99" s="1"/>
  <c r="CP155"/>
  <c r="D155" s="1"/>
  <c r="CP191"/>
  <c r="D191" s="1"/>
  <c r="CN204" l="1"/>
  <c r="CN256"/>
  <c r="CN116"/>
  <c r="CN147"/>
  <c r="CN161"/>
  <c r="CN131"/>
  <c r="CN132"/>
  <c r="CN36"/>
  <c r="CN162"/>
  <c r="CN85"/>
  <c r="CN235"/>
  <c r="CN236"/>
  <c r="CN139"/>
  <c r="CN140"/>
  <c r="CN220"/>
  <c r="CN109"/>
  <c r="CN265"/>
  <c r="CN215"/>
  <c r="CN216"/>
  <c r="CN190"/>
  <c r="CN205"/>
  <c r="CN217"/>
  <c r="CN228"/>
  <c r="CN211"/>
  <c r="CN3"/>
  <c r="CN206"/>
  <c r="CN4"/>
  <c r="CN74"/>
  <c r="CN73"/>
  <c r="CN105"/>
  <c r="CN163"/>
  <c r="CN45"/>
  <c r="CN86"/>
  <c r="CN238"/>
  <c r="CN98"/>
  <c r="CN250"/>
  <c r="CN21"/>
  <c r="CN221"/>
  <c r="CN267"/>
  <c r="CN168"/>
  <c r="CN91"/>
  <c r="CN55"/>
  <c r="CN75"/>
  <c r="CN22"/>
  <c r="CN5"/>
  <c r="CN76"/>
  <c r="CN229"/>
  <c r="CN218"/>
  <c r="CN249"/>
  <c r="CN181"/>
  <c r="CN47"/>
  <c r="CN49"/>
  <c r="CN51"/>
  <c r="CN50"/>
  <c r="CN48"/>
  <c r="CN182"/>
  <c r="CN106"/>
  <c r="CN219"/>
  <c r="CN192"/>
  <c r="CN88"/>
  <c r="CN222"/>
  <c r="CN223"/>
  <c r="CN224"/>
  <c r="CN268"/>
  <c r="CN199"/>
  <c r="CN166"/>
  <c r="CN165"/>
  <c r="CN107"/>
  <c r="CN118"/>
  <c r="CN194"/>
  <c r="CN80"/>
  <c r="CN102"/>
  <c r="CN24"/>
  <c r="CN8"/>
  <c r="CN103"/>
  <c r="CN153"/>
  <c r="CN25"/>
  <c r="CN193"/>
  <c r="CN26"/>
  <c r="CN241"/>
  <c r="CN154"/>
  <c r="CN39"/>
  <c r="CN240"/>
  <c r="CN81"/>
  <c r="CN175"/>
  <c r="CN167"/>
  <c r="CN176"/>
  <c r="CN177"/>
  <c r="CN9"/>
  <c r="CN232"/>
  <c r="CN136"/>
  <c r="CN89"/>
  <c r="CN119"/>
  <c r="CN242"/>
  <c r="CN28"/>
  <c r="CN137"/>
  <c r="CN90"/>
  <c r="CN108"/>
  <c r="CN264"/>
  <c r="CN263"/>
  <c r="CN262"/>
  <c r="CN29"/>
  <c r="CN230"/>
  <c r="CN258"/>
  <c r="CN260"/>
  <c r="CN164"/>
  <c r="CN169"/>
  <c r="CN187"/>
  <c r="CN64"/>
  <c r="CN62"/>
  <c r="CN198"/>
  <c r="CN63"/>
  <c r="CN14"/>
  <c r="CN13"/>
  <c r="CN188"/>
  <c r="CN143"/>
  <c r="CN144"/>
  <c r="CN58"/>
  <c r="CN56"/>
  <c r="CN59"/>
  <c r="CN57"/>
  <c r="CN151"/>
  <c r="CN6"/>
  <c r="CN117"/>
  <c r="CN121"/>
  <c r="CN60"/>
  <c r="CN83"/>
  <c r="CN11"/>
  <c r="CN30"/>
  <c r="CN84"/>
  <c r="CN82"/>
  <c r="CN261"/>
  <c r="CN31"/>
  <c r="CN32"/>
  <c r="CN15"/>
  <c r="CN16"/>
  <c r="CN244"/>
  <c r="CN245"/>
  <c r="CN243"/>
  <c r="CN126"/>
  <c r="CN210"/>
  <c r="CN17"/>
  <c r="CN92"/>
  <c r="CN145"/>
  <c r="CN157"/>
  <c r="CN111"/>
  <c r="CN65"/>
  <c r="CN170"/>
  <c r="CN112"/>
  <c r="CN18"/>
  <c r="CN66"/>
  <c r="CN127"/>
  <c r="CN128"/>
  <c r="CN67"/>
  <c r="CN69"/>
  <c r="CN19"/>
  <c r="CN202"/>
  <c r="CN68"/>
  <c r="CN152"/>
  <c r="CN113"/>
  <c r="CN185"/>
  <c r="CN142"/>
  <c r="CN141"/>
  <c r="CN61"/>
  <c r="CN195"/>
  <c r="CN12"/>
  <c r="CN138"/>
  <c r="CN234"/>
  <c r="CN110"/>
  <c r="CN196"/>
  <c r="CN10"/>
  <c r="CN120"/>
  <c r="CN54"/>
  <c r="CN197"/>
  <c r="CN266"/>
  <c r="CN203"/>
  <c r="CN95"/>
  <c r="CN171"/>
  <c r="CN226"/>
  <c r="CN189"/>
  <c r="CN239"/>
  <c r="CN183"/>
  <c r="CN133"/>
  <c r="CN231"/>
  <c r="CN159"/>
  <c r="CN146"/>
  <c r="CN70"/>
  <c r="CN247"/>
  <c r="CN115"/>
  <c r="CN172"/>
  <c r="CN227"/>
  <c r="CN269"/>
  <c r="CN254"/>
  <c r="CN173"/>
  <c r="CN255"/>
  <c r="CN35"/>
  <c r="CN97"/>
  <c r="CN104"/>
  <c r="CN34"/>
  <c r="CN130"/>
  <c r="CN20"/>
  <c r="CN209"/>
  <c r="CN100"/>
  <c r="CN7"/>
  <c r="CN252"/>
  <c r="CN251"/>
  <c r="CN214"/>
  <c r="CN213"/>
  <c r="CN38"/>
  <c r="CN46"/>
  <c r="CN44"/>
  <c r="CN52"/>
  <c r="CN125"/>
  <c r="CN123"/>
  <c r="CN124"/>
  <c r="CN186"/>
  <c r="CN179"/>
  <c r="CN200"/>
  <c r="CN72"/>
  <c r="CN212"/>
  <c r="CN201"/>
  <c r="CN53"/>
  <c r="CN27"/>
  <c r="CN93"/>
  <c r="CN246"/>
  <c r="CN94"/>
  <c r="CN160"/>
  <c r="CN149"/>
  <c r="CN43"/>
  <c r="CN42"/>
  <c r="CN40"/>
  <c r="CN96"/>
  <c r="CN41"/>
  <c r="CN237"/>
  <c r="CN134"/>
  <c r="CN135"/>
  <c r="CN184"/>
  <c r="CN129"/>
  <c r="CN253"/>
  <c r="CN259"/>
  <c r="CN248"/>
  <c r="CN37"/>
  <c r="CN156"/>
  <c r="CN257"/>
  <c r="CN148"/>
  <c r="CN78"/>
  <c r="CN79"/>
  <c r="CN207"/>
  <c r="CN77"/>
  <c r="CN87"/>
  <c r="CN208"/>
  <c r="CN180"/>
  <c r="CN114"/>
  <c r="CN158"/>
  <c r="CN33"/>
  <c r="CN178"/>
  <c r="CN233"/>
  <c r="CN225"/>
  <c r="CN174"/>
  <c r="CN122"/>
  <c r="CN23"/>
  <c r="CN71"/>
  <c r="CN101"/>
  <c r="CN150"/>
  <c r="CN99"/>
  <c r="CN155"/>
  <c r="CN191"/>
  <c r="CM204"/>
  <c r="CM256"/>
  <c r="CM116"/>
  <c r="CM147"/>
  <c r="CM161"/>
  <c r="CM131"/>
  <c r="CM132"/>
  <c r="CM36"/>
  <c r="CM162"/>
  <c r="CM85"/>
  <c r="CM235"/>
  <c r="CM236"/>
  <c r="CM139"/>
  <c r="CM140"/>
  <c r="CM220"/>
  <c r="CM109"/>
  <c r="CM265"/>
  <c r="CM215"/>
  <c r="CM216"/>
  <c r="CM190"/>
  <c r="CM205"/>
  <c r="CM217"/>
  <c r="CM228"/>
  <c r="CM211"/>
  <c r="CM3"/>
  <c r="CM206"/>
  <c r="CM4"/>
  <c r="CM74"/>
  <c r="CM73"/>
  <c r="CM105"/>
  <c r="CM163"/>
  <c r="CM45"/>
  <c r="CM86"/>
  <c r="CM238"/>
  <c r="CM98"/>
  <c r="CM250"/>
  <c r="CM21"/>
  <c r="CM221"/>
  <c r="CM267"/>
  <c r="CM168"/>
  <c r="CM91"/>
  <c r="CM55"/>
  <c r="CM75"/>
  <c r="CM22"/>
  <c r="CM5"/>
  <c r="CM76"/>
  <c r="CM229"/>
  <c r="CM218"/>
  <c r="CM249"/>
  <c r="CM181"/>
  <c r="CM47"/>
  <c r="CM49"/>
  <c r="CM51"/>
  <c r="CM50"/>
  <c r="CM48"/>
  <c r="CM182"/>
  <c r="CM106"/>
  <c r="CM219"/>
  <c r="CM192"/>
  <c r="CM88"/>
  <c r="CM222"/>
  <c r="CM223"/>
  <c r="CM224"/>
  <c r="CM268"/>
  <c r="CM199"/>
  <c r="CM166"/>
  <c r="CM165"/>
  <c r="CM107"/>
  <c r="CM118"/>
  <c r="CM194"/>
  <c r="CM80"/>
  <c r="CM102"/>
  <c r="CM24"/>
  <c r="CM8"/>
  <c r="CM103"/>
  <c r="CM153"/>
  <c r="CM25"/>
  <c r="CM193"/>
  <c r="CM26"/>
  <c r="CM241"/>
  <c r="CM154"/>
  <c r="CM39"/>
  <c r="CM240"/>
  <c r="CM81"/>
  <c r="CM175"/>
  <c r="CM167"/>
  <c r="CM176"/>
  <c r="CM177"/>
  <c r="CM9"/>
  <c r="CM232"/>
  <c r="CM136"/>
  <c r="CM89"/>
  <c r="CM119"/>
  <c r="CM242"/>
  <c r="CM28"/>
  <c r="CM137"/>
  <c r="CM90"/>
  <c r="CM108"/>
  <c r="CM264"/>
  <c r="CM263"/>
  <c r="CM262"/>
  <c r="CM29"/>
  <c r="CM230"/>
  <c r="CM258"/>
  <c r="CM260"/>
  <c r="CM164"/>
  <c r="CM169"/>
  <c r="CM187"/>
  <c r="CM64"/>
  <c r="CM62"/>
  <c r="CM198"/>
  <c r="CM63"/>
  <c r="CM14"/>
  <c r="CM13"/>
  <c r="CM188"/>
  <c r="CM143"/>
  <c r="CM144"/>
  <c r="CM58"/>
  <c r="CM56"/>
  <c r="CM59"/>
  <c r="CM57"/>
  <c r="CM151"/>
  <c r="CM6"/>
  <c r="CM117"/>
  <c r="CM121"/>
  <c r="CM60"/>
  <c r="CM83"/>
  <c r="CM11"/>
  <c r="CM30"/>
  <c r="CM84"/>
  <c r="CM82"/>
  <c r="CM261"/>
  <c r="CM31"/>
  <c r="CM32"/>
  <c r="CM15"/>
  <c r="CM16"/>
  <c r="CM244"/>
  <c r="CM245"/>
  <c r="CM243"/>
  <c r="CM126"/>
  <c r="CM210"/>
  <c r="CM17"/>
  <c r="CM92"/>
  <c r="CM145"/>
  <c r="CM157"/>
  <c r="CM111"/>
  <c r="CM65"/>
  <c r="CM170"/>
  <c r="CM112"/>
  <c r="CM18"/>
  <c r="CM66"/>
  <c r="CM127"/>
  <c r="CM128"/>
  <c r="CM67"/>
  <c r="CM69"/>
  <c r="CM19"/>
  <c r="CM202"/>
  <c r="CM68"/>
  <c r="CM152"/>
  <c r="CM113"/>
  <c r="CM185"/>
  <c r="CM142"/>
  <c r="CM141"/>
  <c r="CM61"/>
  <c r="CM195"/>
  <c r="CM12"/>
  <c r="CM138"/>
  <c r="CM234"/>
  <c r="CM110"/>
  <c r="CM196"/>
  <c r="CM10"/>
  <c r="CM120"/>
  <c r="CM54"/>
  <c r="CM197"/>
  <c r="CM266"/>
  <c r="CM203"/>
  <c r="CM95"/>
  <c r="CM171"/>
  <c r="CM226"/>
  <c r="CM189"/>
  <c r="CM239"/>
  <c r="CM183"/>
  <c r="CM133"/>
  <c r="CM231"/>
  <c r="CM159"/>
  <c r="CM146"/>
  <c r="CM70"/>
  <c r="CM247"/>
  <c r="CM115"/>
  <c r="CM172"/>
  <c r="CM227"/>
  <c r="CM269"/>
  <c r="CM254"/>
  <c r="CM173"/>
  <c r="CM255"/>
  <c r="CM35"/>
  <c r="CM97"/>
  <c r="CM104"/>
  <c r="CM34"/>
  <c r="CM130"/>
  <c r="CM20"/>
  <c r="CM209"/>
  <c r="CM100"/>
  <c r="CM7"/>
  <c r="CM252"/>
  <c r="CM251"/>
  <c r="CM214"/>
  <c r="CM213"/>
  <c r="CM38"/>
  <c r="CM46"/>
  <c r="CM44"/>
  <c r="CM52"/>
  <c r="CM125"/>
  <c r="CM123"/>
  <c r="CM124"/>
  <c r="CM186"/>
  <c r="CM179"/>
  <c r="CM200"/>
  <c r="CM72"/>
  <c r="CM212"/>
  <c r="CM201"/>
  <c r="CM53"/>
  <c r="CM27"/>
  <c r="CM93"/>
  <c r="CM246"/>
  <c r="CM94"/>
  <c r="CM160"/>
  <c r="CM149"/>
  <c r="CM43"/>
  <c r="CM42"/>
  <c r="CM40"/>
  <c r="CM96"/>
  <c r="CM41"/>
  <c r="CM237"/>
  <c r="CM134"/>
  <c r="CM135"/>
  <c r="CM184"/>
  <c r="CM129"/>
  <c r="CM253"/>
  <c r="CM259"/>
  <c r="CM248"/>
  <c r="CM37"/>
  <c r="CM156"/>
  <c r="CM257"/>
  <c r="CM148"/>
  <c r="CM78"/>
  <c r="CM79"/>
  <c r="CM207"/>
  <c r="CM77"/>
  <c r="CM87"/>
  <c r="CM208"/>
  <c r="CM180"/>
  <c r="CM114"/>
  <c r="CM158"/>
  <c r="CM33"/>
  <c r="CM178"/>
  <c r="CM233"/>
  <c r="CM225"/>
  <c r="CM174"/>
  <c r="CM122"/>
  <c r="CM23"/>
  <c r="CM71"/>
  <c r="CM101"/>
  <c r="CM150"/>
  <c r="CM99"/>
  <c r="CM155"/>
  <c r="CM191"/>
  <c r="CH204"/>
  <c r="CI204"/>
  <c r="CH256"/>
  <c r="CI256"/>
  <c r="CH116"/>
  <c r="CI116"/>
  <c r="CH147"/>
  <c r="CI147"/>
  <c r="CH161"/>
  <c r="CI161"/>
  <c r="CH131"/>
  <c r="CI131"/>
  <c r="CH132"/>
  <c r="CI132"/>
  <c r="CH36"/>
  <c r="CI36"/>
  <c r="CH162"/>
  <c r="CI162"/>
  <c r="CH85"/>
  <c r="CI85"/>
  <c r="CH235"/>
  <c r="CI235"/>
  <c r="CH236"/>
  <c r="CI236"/>
  <c r="CH139"/>
  <c r="CI139"/>
  <c r="CH140"/>
  <c r="CI140"/>
  <c r="CH220"/>
  <c r="CI220"/>
  <c r="CH109"/>
  <c r="CI109"/>
  <c r="CH265"/>
  <c r="CI265"/>
  <c r="CH215"/>
  <c r="CI215"/>
  <c r="CH216"/>
  <c r="CI216"/>
  <c r="CH190"/>
  <c r="CI190"/>
  <c r="CH205"/>
  <c r="CI205"/>
  <c r="CH217"/>
  <c r="CI217"/>
  <c r="CH228"/>
  <c r="CI228"/>
  <c r="CH211"/>
  <c r="CI211"/>
  <c r="CH3"/>
  <c r="CI3"/>
  <c r="CH206"/>
  <c r="CI206"/>
  <c r="CH4"/>
  <c r="CI4"/>
  <c r="CH74"/>
  <c r="CI74"/>
  <c r="CH73"/>
  <c r="CI73"/>
  <c r="CH105"/>
  <c r="CI105"/>
  <c r="CH163"/>
  <c r="CI163"/>
  <c r="CH45"/>
  <c r="CI45"/>
  <c r="CH86"/>
  <c r="CI86"/>
  <c r="CH238"/>
  <c r="CI238"/>
  <c r="CH98"/>
  <c r="CI98"/>
  <c r="CH250"/>
  <c r="CI250"/>
  <c r="CH21"/>
  <c r="CI21"/>
  <c r="CH221"/>
  <c r="CI221"/>
  <c r="CH267"/>
  <c r="CI267"/>
  <c r="CH168"/>
  <c r="CI168"/>
  <c r="CH91"/>
  <c r="CI91"/>
  <c r="CH55"/>
  <c r="CI55"/>
  <c r="CH75"/>
  <c r="CI75"/>
  <c r="CH22"/>
  <c r="CI22"/>
  <c r="CH5"/>
  <c r="CI5"/>
  <c r="CH76"/>
  <c r="CI76"/>
  <c r="CH229"/>
  <c r="CI229"/>
  <c r="CH218"/>
  <c r="CI218"/>
  <c r="CH249"/>
  <c r="CI249"/>
  <c r="CH181"/>
  <c r="CI181"/>
  <c r="CH47"/>
  <c r="CI47"/>
  <c r="CH49"/>
  <c r="CI49"/>
  <c r="CH51"/>
  <c r="CI51"/>
  <c r="CH50"/>
  <c r="CI50"/>
  <c r="CH48"/>
  <c r="CI48"/>
  <c r="CH182"/>
  <c r="CI182"/>
  <c r="CH106"/>
  <c r="CI106"/>
  <c r="CH219"/>
  <c r="CI219"/>
  <c r="CH192"/>
  <c r="CI192"/>
  <c r="CH88"/>
  <c r="CI88"/>
  <c r="CH222"/>
  <c r="CI222"/>
  <c r="CH223"/>
  <c r="CI223"/>
  <c r="CH224"/>
  <c r="CI224"/>
  <c r="CH268"/>
  <c r="CI268"/>
  <c r="CH199"/>
  <c r="CI199"/>
  <c r="CH166"/>
  <c r="CI166"/>
  <c r="CH165"/>
  <c r="CI165"/>
  <c r="CH107"/>
  <c r="CI107"/>
  <c r="CH118"/>
  <c r="CI118"/>
  <c r="CH194"/>
  <c r="CI194"/>
  <c r="CH80"/>
  <c r="CI80"/>
  <c r="CH102"/>
  <c r="CI102"/>
  <c r="CH24"/>
  <c r="CI24"/>
  <c r="CH8"/>
  <c r="CI8"/>
  <c r="CH103"/>
  <c r="CI103"/>
  <c r="CH153"/>
  <c r="CI153"/>
  <c r="CH25"/>
  <c r="CI25"/>
  <c r="CH193"/>
  <c r="CI193"/>
  <c r="CH26"/>
  <c r="CI26"/>
  <c r="CH241"/>
  <c r="CI241"/>
  <c r="CH154"/>
  <c r="CI154"/>
  <c r="CH39"/>
  <c r="CI39"/>
  <c r="CH240"/>
  <c r="CI240"/>
  <c r="CH81"/>
  <c r="CI81"/>
  <c r="CH175"/>
  <c r="CI175"/>
  <c r="CH167"/>
  <c r="CI167"/>
  <c r="CH176"/>
  <c r="CI176"/>
  <c r="CH177"/>
  <c r="CI177"/>
  <c r="CH9"/>
  <c r="CI9"/>
  <c r="CH232"/>
  <c r="CI232"/>
  <c r="CH136"/>
  <c r="CI136"/>
  <c r="CH89"/>
  <c r="CI89"/>
  <c r="CH119"/>
  <c r="CI119"/>
  <c r="CH242"/>
  <c r="CI242"/>
  <c r="CH28"/>
  <c r="CI28"/>
  <c r="CH137"/>
  <c r="CI137"/>
  <c r="CH90"/>
  <c r="CI90"/>
  <c r="CH108"/>
  <c r="CI108"/>
  <c r="CH264"/>
  <c r="CI264"/>
  <c r="CH263"/>
  <c r="CI263"/>
  <c r="CH262"/>
  <c r="CI262"/>
  <c r="CH29"/>
  <c r="CI29"/>
  <c r="CH230"/>
  <c r="CI230"/>
  <c r="CH258"/>
  <c r="CI258"/>
  <c r="CH260"/>
  <c r="CI260"/>
  <c r="CH164"/>
  <c r="CI164"/>
  <c r="CH169"/>
  <c r="CI169"/>
  <c r="CH187"/>
  <c r="CI187"/>
  <c r="CH64"/>
  <c r="CI64"/>
  <c r="CH62"/>
  <c r="CI62"/>
  <c r="CH198"/>
  <c r="CI198"/>
  <c r="CH63"/>
  <c r="CI63"/>
  <c r="CH14"/>
  <c r="CI14"/>
  <c r="CH13"/>
  <c r="CI13"/>
  <c r="CH188"/>
  <c r="CI188"/>
  <c r="CH143"/>
  <c r="CI143"/>
  <c r="CH144"/>
  <c r="CI144"/>
  <c r="CH58"/>
  <c r="CI58"/>
  <c r="CH56"/>
  <c r="CI56"/>
  <c r="CH59"/>
  <c r="CI59"/>
  <c r="CH57"/>
  <c r="CI57"/>
  <c r="CH151"/>
  <c r="CI151"/>
  <c r="CH6"/>
  <c r="CI6"/>
  <c r="CH117"/>
  <c r="CI117"/>
  <c r="CH121"/>
  <c r="CI121"/>
  <c r="CH60"/>
  <c r="CI60"/>
  <c r="CH83"/>
  <c r="CI83"/>
  <c r="CH11"/>
  <c r="CI11"/>
  <c r="CH30"/>
  <c r="CI30"/>
  <c r="CH84"/>
  <c r="CI84"/>
  <c r="CH82"/>
  <c r="CI82"/>
  <c r="CH261"/>
  <c r="CI261"/>
  <c r="CH31"/>
  <c r="CI31"/>
  <c r="CH32"/>
  <c r="CI32"/>
  <c r="CH15"/>
  <c r="CI15"/>
  <c r="CH16"/>
  <c r="CI16"/>
  <c r="CH244"/>
  <c r="CI244"/>
  <c r="CH245"/>
  <c r="CI245"/>
  <c r="CH243"/>
  <c r="CI243"/>
  <c r="CH126"/>
  <c r="CI126"/>
  <c r="CH210"/>
  <c r="CI210"/>
  <c r="CH17"/>
  <c r="CI17"/>
  <c r="CH92"/>
  <c r="CI92"/>
  <c r="CH145"/>
  <c r="CI145"/>
  <c r="CH157"/>
  <c r="CI157"/>
  <c r="CH111"/>
  <c r="CI111"/>
  <c r="CH65"/>
  <c r="CI65"/>
  <c r="CH170"/>
  <c r="CI170"/>
  <c r="CH112"/>
  <c r="CI112"/>
  <c r="CH18"/>
  <c r="CI18"/>
  <c r="CH66"/>
  <c r="CI66"/>
  <c r="CH127"/>
  <c r="CI127"/>
  <c r="CH128"/>
  <c r="CI128"/>
  <c r="CH67"/>
  <c r="CI67"/>
  <c r="CH69"/>
  <c r="CI69"/>
  <c r="CH19"/>
  <c r="CI19"/>
  <c r="CH202"/>
  <c r="CI202"/>
  <c r="CH68"/>
  <c r="CI68"/>
  <c r="CH152"/>
  <c r="CI152"/>
  <c r="CH113"/>
  <c r="CI113"/>
  <c r="CH185"/>
  <c r="CI185"/>
  <c r="CH142"/>
  <c r="CI142"/>
  <c r="CH141"/>
  <c r="CI141"/>
  <c r="CH61"/>
  <c r="CI61"/>
  <c r="CH195"/>
  <c r="CI195"/>
  <c r="CH12"/>
  <c r="CI12"/>
  <c r="CH138"/>
  <c r="CI138"/>
  <c r="CH234"/>
  <c r="CI234"/>
  <c r="CH110"/>
  <c r="CI110"/>
  <c r="CH196"/>
  <c r="CI196"/>
  <c r="CH10"/>
  <c r="CI10"/>
  <c r="CH120"/>
  <c r="CI120"/>
  <c r="CH54"/>
  <c r="CI54"/>
  <c r="CH197"/>
  <c r="CI197"/>
  <c r="CH266"/>
  <c r="CI266"/>
  <c r="CH203"/>
  <c r="CI203"/>
  <c r="CH95"/>
  <c r="CI95"/>
  <c r="CH171"/>
  <c r="CI171"/>
  <c r="CH226"/>
  <c r="CI226"/>
  <c r="CH189"/>
  <c r="CI189"/>
  <c r="CH239"/>
  <c r="CI239"/>
  <c r="CH183"/>
  <c r="CI183"/>
  <c r="CH133"/>
  <c r="CI133"/>
  <c r="CH231"/>
  <c r="CI231"/>
  <c r="CH159"/>
  <c r="CI159"/>
  <c r="CH146"/>
  <c r="CI146"/>
  <c r="CH70"/>
  <c r="CI70"/>
  <c r="CH247"/>
  <c r="CI247"/>
  <c r="CH115"/>
  <c r="CI115"/>
  <c r="CH172"/>
  <c r="CI172"/>
  <c r="CH227"/>
  <c r="CI227"/>
  <c r="CH269"/>
  <c r="CI269"/>
  <c r="CH254"/>
  <c r="CI254"/>
  <c r="CH173"/>
  <c r="CI173"/>
  <c r="CH255"/>
  <c r="CI255"/>
  <c r="CH35"/>
  <c r="CI35"/>
  <c r="CH97"/>
  <c r="CI97"/>
  <c r="CH104"/>
  <c r="CI104"/>
  <c r="CH34"/>
  <c r="CI34"/>
  <c r="CH130"/>
  <c r="CI130"/>
  <c r="CH20"/>
  <c r="CI20"/>
  <c r="CH209"/>
  <c r="CI209"/>
  <c r="CH100"/>
  <c r="CI100"/>
  <c r="CH7"/>
  <c r="CI7"/>
  <c r="CH252"/>
  <c r="CI252"/>
  <c r="CH251"/>
  <c r="CI251"/>
  <c r="CH214"/>
  <c r="CI214"/>
  <c r="CH213"/>
  <c r="CI213"/>
  <c r="CH38"/>
  <c r="CI38"/>
  <c r="CH46"/>
  <c r="CI46"/>
  <c r="CH44"/>
  <c r="CI44"/>
  <c r="CH52"/>
  <c r="CI52"/>
  <c r="CH125"/>
  <c r="CI125"/>
  <c r="CH123"/>
  <c r="CI123"/>
  <c r="CH124"/>
  <c r="CI124"/>
  <c r="CH186"/>
  <c r="CI186"/>
  <c r="CH179"/>
  <c r="CI179"/>
  <c r="CH200"/>
  <c r="CI200"/>
  <c r="CH72"/>
  <c r="CI72"/>
  <c r="CH212"/>
  <c r="CI212"/>
  <c r="CH201"/>
  <c r="CI201"/>
  <c r="CH53"/>
  <c r="CI53"/>
  <c r="CH27"/>
  <c r="CI27"/>
  <c r="CH93"/>
  <c r="CI93"/>
  <c r="CH246"/>
  <c r="CI246"/>
  <c r="CH94"/>
  <c r="CI94"/>
  <c r="CH160"/>
  <c r="CI160"/>
  <c r="CH149"/>
  <c r="CI149"/>
  <c r="CH43"/>
  <c r="CI43"/>
  <c r="CH42"/>
  <c r="CI42"/>
  <c r="CH40"/>
  <c r="CI40"/>
  <c r="CH96"/>
  <c r="CI96"/>
  <c r="CH41"/>
  <c r="CI41"/>
  <c r="CH237"/>
  <c r="CI237"/>
  <c r="CH134"/>
  <c r="CI134"/>
  <c r="CH135"/>
  <c r="CI135"/>
  <c r="CH184"/>
  <c r="CI184"/>
  <c r="CH129"/>
  <c r="CI129"/>
  <c r="CH253"/>
  <c r="CI253"/>
  <c r="CH259"/>
  <c r="CI259"/>
  <c r="CH248"/>
  <c r="CI248"/>
  <c r="CH37"/>
  <c r="CI37"/>
  <c r="CH156"/>
  <c r="CI156"/>
  <c r="CH257"/>
  <c r="CI257"/>
  <c r="CH148"/>
  <c r="CI148"/>
  <c r="CH78"/>
  <c r="CI78"/>
  <c r="CH79"/>
  <c r="CI79"/>
  <c r="CH207"/>
  <c r="CI207"/>
  <c r="CH77"/>
  <c r="CI77"/>
  <c r="CH87"/>
  <c r="CI87"/>
  <c r="CH208"/>
  <c r="CI208"/>
  <c r="CH180"/>
  <c r="CI180"/>
  <c r="CH114"/>
  <c r="CI114"/>
  <c r="CH158"/>
  <c r="CI158"/>
  <c r="CH33"/>
  <c r="CI33"/>
  <c r="CH178"/>
  <c r="CI178"/>
  <c r="CH233"/>
  <c r="CI233"/>
  <c r="CH225"/>
  <c r="CI225"/>
  <c r="CH174"/>
  <c r="CI174"/>
  <c r="CH122"/>
  <c r="CI122"/>
  <c r="CH23"/>
  <c r="CI23"/>
  <c r="CH71"/>
  <c r="CI71"/>
  <c r="CH101"/>
  <c r="CI101"/>
  <c r="CH150"/>
  <c r="CI150"/>
  <c r="CH99"/>
  <c r="CI99"/>
  <c r="CH155"/>
  <c r="CI155"/>
  <c r="CH191"/>
  <c r="CI191"/>
  <c r="C155" l="1"/>
  <c r="C99"/>
  <c r="C101"/>
  <c r="C71"/>
  <c r="C23"/>
  <c r="C122"/>
  <c r="C225"/>
  <c r="C233"/>
  <c r="C33"/>
  <c r="C114"/>
  <c r="C208"/>
  <c r="C77"/>
  <c r="C79"/>
  <c r="C148"/>
  <c r="C257"/>
  <c r="C156"/>
  <c r="C37"/>
  <c r="C259"/>
  <c r="C184"/>
  <c r="C134"/>
  <c r="C237"/>
  <c r="C96"/>
  <c r="C42"/>
  <c r="C149"/>
  <c r="C160"/>
  <c r="C246"/>
  <c r="C27"/>
  <c r="C72"/>
  <c r="C200"/>
  <c r="C124"/>
  <c r="C125"/>
  <c r="C52"/>
  <c r="C44"/>
  <c r="C46"/>
  <c r="C213"/>
  <c r="C251"/>
  <c r="C7"/>
  <c r="C209"/>
  <c r="C130"/>
  <c r="C104"/>
  <c r="C35"/>
  <c r="C173"/>
  <c r="C269"/>
  <c r="C115"/>
  <c r="C247"/>
  <c r="C146"/>
  <c r="C133"/>
  <c r="C183"/>
  <c r="C189"/>
  <c r="C171"/>
  <c r="C203"/>
  <c r="C197"/>
  <c r="C54"/>
  <c r="C10"/>
  <c r="C110"/>
  <c r="C138"/>
  <c r="C195"/>
  <c r="C141"/>
  <c r="C185"/>
  <c r="C152"/>
  <c r="C68"/>
  <c r="C19"/>
  <c r="C67"/>
  <c r="C127"/>
  <c r="C18"/>
  <c r="C170"/>
  <c r="C111"/>
  <c r="C145"/>
  <c r="C17"/>
  <c r="C126"/>
  <c r="C245"/>
  <c r="C16"/>
  <c r="C32"/>
  <c r="C261"/>
  <c r="C84"/>
  <c r="C11"/>
  <c r="C60"/>
  <c r="C117"/>
  <c r="C151"/>
  <c r="C59"/>
  <c r="C58"/>
  <c r="C143"/>
  <c r="C13"/>
  <c r="C63"/>
  <c r="C62"/>
  <c r="C187"/>
  <c r="C260"/>
  <c r="C230"/>
  <c r="C262"/>
  <c r="C264"/>
  <c r="C90"/>
  <c r="C28"/>
  <c r="C119"/>
  <c r="C136"/>
  <c r="C9"/>
  <c r="C176"/>
  <c r="C175"/>
  <c r="C240"/>
  <c r="C154"/>
  <c r="C26"/>
  <c r="C25"/>
  <c r="C103"/>
  <c r="C24"/>
  <c r="C80"/>
  <c r="C118"/>
  <c r="C165"/>
  <c r="C199"/>
  <c r="C224"/>
  <c r="C222"/>
  <c r="C192"/>
  <c r="C219"/>
  <c r="C182"/>
  <c r="C50"/>
  <c r="C49"/>
  <c r="C181"/>
  <c r="C218"/>
  <c r="C5"/>
  <c r="C75"/>
  <c r="C91"/>
  <c r="C267"/>
  <c r="C21"/>
  <c r="C98"/>
  <c r="C45"/>
  <c r="C105"/>
  <c r="C74"/>
  <c r="C206"/>
  <c r="C228"/>
  <c r="C205"/>
  <c r="C216"/>
  <c r="C265"/>
  <c r="C220"/>
  <c r="C139"/>
  <c r="C235"/>
  <c r="C162"/>
  <c r="C132"/>
  <c r="C161"/>
  <c r="C256"/>
  <c r="C178"/>
  <c r="C158"/>
  <c r="C87"/>
  <c r="C78"/>
  <c r="C248"/>
  <c r="C129"/>
  <c r="C40"/>
  <c r="C93"/>
  <c r="C201"/>
  <c r="C186"/>
  <c r="C214"/>
  <c r="C20"/>
  <c r="C97"/>
  <c r="C254"/>
  <c r="C70"/>
  <c r="C231"/>
  <c r="C226"/>
  <c r="C266"/>
  <c r="C196"/>
  <c r="C12"/>
  <c r="C142"/>
  <c r="C202"/>
  <c r="C128"/>
  <c r="C112"/>
  <c r="C157"/>
  <c r="C92"/>
  <c r="C210"/>
  <c r="C244"/>
  <c r="C31"/>
  <c r="C30"/>
  <c r="C121"/>
  <c r="C57"/>
  <c r="C144"/>
  <c r="C198"/>
  <c r="C164"/>
  <c r="C29"/>
  <c r="C108"/>
  <c r="C242"/>
  <c r="C232"/>
  <c r="C177"/>
  <c r="C81"/>
  <c r="C241"/>
  <c r="C153"/>
  <c r="C8"/>
  <c r="C194"/>
  <c r="C166"/>
  <c r="C268"/>
  <c r="C88"/>
  <c r="C48"/>
  <c r="C47"/>
  <c r="C229"/>
  <c r="C76"/>
  <c r="C55"/>
  <c r="C168"/>
  <c r="C238"/>
  <c r="C86"/>
  <c r="C73"/>
  <c r="C217"/>
  <c r="C215"/>
  <c r="C140"/>
  <c r="C85"/>
  <c r="C131"/>
  <c r="C116"/>
  <c r="C191"/>
  <c r="C150"/>
  <c r="C174"/>
  <c r="C180"/>
  <c r="C207"/>
  <c r="C253"/>
  <c r="C135"/>
  <c r="C41"/>
  <c r="C43"/>
  <c r="C94"/>
  <c r="C53"/>
  <c r="C212"/>
  <c r="C179"/>
  <c r="C123"/>
  <c r="C38"/>
  <c r="C252"/>
  <c r="C100"/>
  <c r="C34"/>
  <c r="C255"/>
  <c r="C227"/>
  <c r="C172"/>
  <c r="C159"/>
  <c r="C239"/>
  <c r="C95"/>
  <c r="C120"/>
  <c r="C234"/>
  <c r="C61"/>
  <c r="C113"/>
  <c r="C69"/>
  <c r="C66"/>
  <c r="C65"/>
  <c r="C243"/>
  <c r="C15"/>
  <c r="C82"/>
  <c r="C83"/>
  <c r="C6"/>
  <c r="C56"/>
  <c r="C188"/>
  <c r="C14"/>
  <c r="C64"/>
  <c r="C169"/>
  <c r="C258"/>
  <c r="C263"/>
  <c r="C137"/>
  <c r="C89"/>
  <c r="C167"/>
  <c r="C39"/>
  <c r="C193"/>
  <c r="C102"/>
  <c r="C107"/>
  <c r="C223"/>
  <c r="C106"/>
  <c r="C51"/>
  <c r="C249"/>
  <c r="C22"/>
  <c r="C221"/>
  <c r="C250"/>
  <c r="C163"/>
  <c r="C4"/>
  <c r="C3"/>
  <c r="C211"/>
  <c r="C190"/>
  <c r="C109"/>
  <c r="C236"/>
  <c r="C36"/>
  <c r="C147"/>
  <c r="C204"/>
</calcChain>
</file>

<file path=xl/sharedStrings.xml><?xml version="1.0" encoding="utf-8"?>
<sst xmlns="http://schemas.openxmlformats.org/spreadsheetml/2006/main" count="16187" uniqueCount="1730">
  <si>
    <t>REDEJA</t>
  </si>
  <si>
    <t>NO REDEJA</t>
  </si>
  <si>
    <t>Infantil y primaria</t>
  </si>
  <si>
    <t>Entregado</t>
  </si>
  <si>
    <t>Solo mañana</t>
  </si>
  <si>
    <t>SI</t>
  </si>
  <si>
    <t>ENFOSCADA Y PINTADA</t>
  </si>
  <si>
    <t>ALUMINIO</t>
  </si>
  <si>
    <t>NO</t>
  </si>
  <si>
    <t>PLANA</t>
  </si>
  <si>
    <t>LEVES O MODERADAS</t>
  </si>
  <si>
    <t>-</t>
  </si>
  <si>
    <t>BIOMASA</t>
  </si>
  <si>
    <t/>
  </si>
  <si>
    <t>FLUORESCENTES</t>
  </si>
  <si>
    <t>NO CONSTA</t>
  </si>
  <si>
    <t>Mañana y tarde</t>
  </si>
  <si>
    <t>LADRILLO VISTO</t>
  </si>
  <si>
    <t>TEJA</t>
  </si>
  <si>
    <t>PERSIANAS</t>
  </si>
  <si>
    <t>DEFICIENTE</t>
  </si>
  <si>
    <t>GASÓLEO</t>
  </si>
  <si>
    <t>HIERRO</t>
  </si>
  <si>
    <t>LAMAS</t>
  </si>
  <si>
    <t>CORRECTO</t>
  </si>
  <si>
    <t>INCLINADA NO TEJA</t>
  </si>
  <si>
    <t>SPLIT INDIVIDUALES</t>
  </si>
  <si>
    <t>TOLDOS</t>
  </si>
  <si>
    <t>Gimnasio</t>
  </si>
  <si>
    <t>MUY LLAMATIVAS O PROBLEMÁTICAS</t>
  </si>
  <si>
    <t>No entregado</t>
  </si>
  <si>
    <t>Edificio 2</t>
  </si>
  <si>
    <t>Edificio 3</t>
  </si>
  <si>
    <t>EDIFICIO PRINCIPAL</t>
  </si>
  <si>
    <t>Sevilla</t>
  </si>
  <si>
    <t>C.E.I.P. - Antonio Rodríguez Almodóvar</t>
  </si>
  <si>
    <t>Edificio de Infantil</t>
  </si>
  <si>
    <t>Edificio de Primaria</t>
  </si>
  <si>
    <t>PVC</t>
  </si>
  <si>
    <t>GAS NATURAL</t>
  </si>
  <si>
    <t>Edificio Infantil</t>
  </si>
  <si>
    <t>Infantil, primaria y ESO</t>
  </si>
  <si>
    <t>Principal</t>
  </si>
  <si>
    <t>Administración</t>
  </si>
  <si>
    <t>Primaria</t>
  </si>
  <si>
    <t>Infantil</t>
  </si>
  <si>
    <t>41003418</t>
  </si>
  <si>
    <t>C.E.I.P. - Santa Ana</t>
  </si>
  <si>
    <t>La Puebla de Cazalla</t>
  </si>
  <si>
    <t>Plaza Santa Ana s/n</t>
  </si>
  <si>
    <t>Mª del Carmen García Martín</t>
  </si>
  <si>
    <t>41003418.edu@juntadeandalucia.es</t>
  </si>
  <si>
    <t>955967817</t>
  </si>
  <si>
    <t>671597805</t>
  </si>
  <si>
    <t>4720401TG9242S0001MF</t>
  </si>
  <si>
    <t>Edificio principal</t>
  </si>
  <si>
    <t>Edificio Primaria</t>
  </si>
  <si>
    <t>PRINCIPAL</t>
  </si>
  <si>
    <t>OTROS</t>
  </si>
  <si>
    <t>C.E.I.P. - Lope de Vega</t>
  </si>
  <si>
    <t>LED</t>
  </si>
  <si>
    <t>Edificio infantil</t>
  </si>
  <si>
    <t>41003352</t>
  </si>
  <si>
    <t>C.E.I.P. - Beatriz de Cabrera</t>
  </si>
  <si>
    <t>Pilas</t>
  </si>
  <si>
    <t>c/ Aguas, s/n</t>
  </si>
  <si>
    <t>Antonio Barragán Catalán</t>
  </si>
  <si>
    <t>41003352.edu@juntadeandalucia.es</t>
  </si>
  <si>
    <t>660337346</t>
  </si>
  <si>
    <t>671566789</t>
  </si>
  <si>
    <t>INFANTIL</t>
  </si>
  <si>
    <t>C.E.I.P. - San Sebastián</t>
  </si>
  <si>
    <t>PRIMARIA</t>
  </si>
  <si>
    <t>C.E.I.P. - San José</t>
  </si>
  <si>
    <t>41002803</t>
  </si>
  <si>
    <t>C.E.I.P. - Santa Teresa</t>
  </si>
  <si>
    <t>Montellano</t>
  </si>
  <si>
    <t>C/. RONDA, 32</t>
  </si>
  <si>
    <t>FRANCISCO LARA GONZÁLEZ</t>
  </si>
  <si>
    <t>41002803.edu@juntadeandalucia.es</t>
  </si>
  <si>
    <t>854563331</t>
  </si>
  <si>
    <t>697950515</t>
  </si>
  <si>
    <t>C.E.I.P.</t>
  </si>
  <si>
    <t>1673801TF7917D0001FI</t>
  </si>
  <si>
    <t>41001987</t>
  </si>
  <si>
    <t>Estepa</t>
  </si>
  <si>
    <t>Camino de las Vigas s/n</t>
  </si>
  <si>
    <t>Manuel Caro Robles</t>
  </si>
  <si>
    <t>41001987.edu@juntadeandalucia.es</t>
  </si>
  <si>
    <t>954822911</t>
  </si>
  <si>
    <t>637721229</t>
  </si>
  <si>
    <t>Camino de las Vigas</t>
  </si>
  <si>
    <t>C.E.I.P. - Antonio Machado</t>
  </si>
  <si>
    <t>MADERA</t>
  </si>
  <si>
    <t>41002529</t>
  </si>
  <si>
    <t>C.E.I.P. - Andalucía</t>
  </si>
  <si>
    <t>Cañada Rosal</t>
  </si>
  <si>
    <t>Menéndez Pelayo s/n</t>
  </si>
  <si>
    <t>Francisco José Sánchez Cabezas</t>
  </si>
  <si>
    <t>41002529.edu@juntadeandalucia.es</t>
  </si>
  <si>
    <t>639903096</t>
  </si>
  <si>
    <t>671596806</t>
  </si>
  <si>
    <t>Bloque C</t>
  </si>
  <si>
    <t>5041709UG0654S0001ZM</t>
  </si>
  <si>
    <t>Bloque A y B</t>
  </si>
  <si>
    <t>Bloque D y E</t>
  </si>
  <si>
    <t>Gilena</t>
  </si>
  <si>
    <t>Edificio Principal</t>
  </si>
  <si>
    <t>41003789</t>
  </si>
  <si>
    <t>C.E.I.P. - Manuel Siurot</t>
  </si>
  <si>
    <t>La Roda de Andalucía</t>
  </si>
  <si>
    <t>C/ Florida s/n</t>
  </si>
  <si>
    <t>Pedro Carmona González</t>
  </si>
  <si>
    <t>41003789.edu@juntadeandalucia.es</t>
  </si>
  <si>
    <t>954822546</t>
  </si>
  <si>
    <t>673015499</t>
  </si>
  <si>
    <t>Pabellón deportivo</t>
  </si>
  <si>
    <t>C.E.I.P. - Gloria Fuertes</t>
  </si>
  <si>
    <t>Caracola Fija</t>
  </si>
  <si>
    <t>Biblioteca</t>
  </si>
  <si>
    <t>Espartinas</t>
  </si>
  <si>
    <t>Constantina</t>
  </si>
  <si>
    <t>INSTALACIÓN CENTRALIZADA</t>
  </si>
  <si>
    <t>Calle Écija</t>
  </si>
  <si>
    <t>Comedor</t>
  </si>
  <si>
    <t>C.E.I.P. - Ntra. Sra. del Rosario</t>
  </si>
  <si>
    <t>C.E.I.P. - Miguel de Cervantes</t>
  </si>
  <si>
    <t>C.E.I.P. - Antonio Gala</t>
  </si>
  <si>
    <t>C.E.I.P. - Juan Carlos I</t>
  </si>
  <si>
    <t>INFANTIL Y PRIMARIA</t>
  </si>
  <si>
    <t>41602508</t>
  </si>
  <si>
    <t>C.E.I.P. - Miguel Hernández "La Cigüeña"</t>
  </si>
  <si>
    <t>Brenes</t>
  </si>
  <si>
    <t>Calle Paseo de Córdoba, 26</t>
  </si>
  <si>
    <t>Enrique Plaza Martínez</t>
  </si>
  <si>
    <t>41602508.edu@juntadeandalucia.es</t>
  </si>
  <si>
    <t>671538772</t>
  </si>
  <si>
    <t>671567381</t>
  </si>
  <si>
    <t>Secundario</t>
  </si>
  <si>
    <t>B</t>
  </si>
  <si>
    <t>C</t>
  </si>
  <si>
    <t>D</t>
  </si>
  <si>
    <t>E</t>
  </si>
  <si>
    <t>Primaria y ESO</t>
  </si>
  <si>
    <t>EDIFICIO DIRECCIÓN</t>
  </si>
  <si>
    <t>Edificio Ed. Infantil</t>
  </si>
  <si>
    <t>CEIP</t>
  </si>
  <si>
    <t>C.E.I.P. - Nuestra Señora del Rosario</t>
  </si>
  <si>
    <t>F</t>
  </si>
  <si>
    <t>C.E.I.P. - Ntra. Sra. del Carmen</t>
  </si>
  <si>
    <t>principal</t>
  </si>
  <si>
    <t>G</t>
  </si>
  <si>
    <t>A</t>
  </si>
  <si>
    <t>C.E.I.P. - Tartessos</t>
  </si>
  <si>
    <t>41007953</t>
  </si>
  <si>
    <t>C.E.I.P. - San Pedro de Zúñiga</t>
  </si>
  <si>
    <t>Villamanrique de la Condesa</t>
  </si>
  <si>
    <t>C/ Pascual Márquez, 40</t>
  </si>
  <si>
    <t>José Mª Rodríguez López</t>
  </si>
  <si>
    <t>41007953.edu@juntadeandalucia.es</t>
  </si>
  <si>
    <t>955759511</t>
  </si>
  <si>
    <t>671567379</t>
  </si>
  <si>
    <t>9160037QB3295N0001BY</t>
  </si>
  <si>
    <t>9356031QB3295N0001FY</t>
  </si>
  <si>
    <t>LAS DOS ANTERIORES</t>
  </si>
  <si>
    <t>Edificio 1</t>
  </si>
  <si>
    <t>Pabellón A</t>
  </si>
  <si>
    <t>Edificio I</t>
  </si>
  <si>
    <t>Edificio II</t>
  </si>
  <si>
    <t>Edificio III</t>
  </si>
  <si>
    <t>C.E.I.P. - Vicente Aleixandre</t>
  </si>
  <si>
    <t>Avda. Blas Infante s/n</t>
  </si>
  <si>
    <t>C.E.I.P. - Juan XXIII</t>
  </si>
  <si>
    <t>C.E.I.P. - San Isidro Labrador</t>
  </si>
  <si>
    <t>Aznalcázar</t>
  </si>
  <si>
    <t>C.E.I.P. - San José de Calasanz</t>
  </si>
  <si>
    <t>41008131</t>
  </si>
  <si>
    <t>El Viso del Alcor</t>
  </si>
  <si>
    <t>Avda. Andalucía 16</t>
  </si>
  <si>
    <t>Pedro Ojeda Morales</t>
  </si>
  <si>
    <t>41008131.edu@juntadeandalucia.es</t>
  </si>
  <si>
    <t>955649592</t>
  </si>
  <si>
    <t>654181847</t>
  </si>
  <si>
    <t>8809216TG5480N0001RL</t>
  </si>
  <si>
    <t>41602582</t>
  </si>
  <si>
    <t>C.E.I.P. - Zawiya</t>
  </si>
  <si>
    <t>Aznalcóllar</t>
  </si>
  <si>
    <t>C/ Zarza S/N</t>
  </si>
  <si>
    <t>MARÍA DE LOS ÁNGELES DEL PRADO COMESAÑA</t>
  </si>
  <si>
    <t>41602582.edu@juntadeandalucia.es</t>
  </si>
  <si>
    <t>954133070</t>
  </si>
  <si>
    <t>661866999</t>
  </si>
  <si>
    <t>1659001QB4515N0001AQ</t>
  </si>
  <si>
    <t>C.E.I.P. - Santa Teresa de Jesús</t>
  </si>
  <si>
    <t>41008076</t>
  </si>
  <si>
    <t>Villanueva de San Juan</t>
  </si>
  <si>
    <t>Puerta de Osuna s/n</t>
  </si>
  <si>
    <t>José Manuel Sánchez Riquelme</t>
  </si>
  <si>
    <t>41008076.edu@juntadeandalucia.es</t>
  </si>
  <si>
    <t>954822963</t>
  </si>
  <si>
    <t>686407675</t>
  </si>
  <si>
    <t>EDIFICIO-1</t>
  </si>
  <si>
    <t>6630006UG0063S0001YE</t>
  </si>
  <si>
    <t>EDIFICIO-2</t>
  </si>
  <si>
    <t>EDIFICIO-3</t>
  </si>
  <si>
    <t>Edificio único</t>
  </si>
  <si>
    <t>41002086</t>
  </si>
  <si>
    <t>C.E.I.P. - Ntra. Sra. de la Estrella</t>
  </si>
  <si>
    <t>El Garrobo</t>
  </si>
  <si>
    <t>c/ Calderón de la Barca s/n</t>
  </si>
  <si>
    <t>Francisco José Quirós Vega</t>
  </si>
  <si>
    <t>41002086.edu@juntadeandalucia.es</t>
  </si>
  <si>
    <t>954130235</t>
  </si>
  <si>
    <t>629442310</t>
  </si>
  <si>
    <t>C.E.I.P. - Santo Tomás de Aquino</t>
  </si>
  <si>
    <t>EDIFICIO INFANTIL</t>
  </si>
  <si>
    <t>41009597</t>
  </si>
  <si>
    <t>C.E.I.P. - Cerro Guadaña</t>
  </si>
  <si>
    <t>Las Cabezas de San Juan</t>
  </si>
  <si>
    <t>CEIP CERRO GUADAÑA</t>
  </si>
  <si>
    <t>JOSE MANUEL SALAS GONZÁLEZ</t>
  </si>
  <si>
    <t>41009597.edy@juntadeandalucia.es</t>
  </si>
  <si>
    <t>671592511</t>
  </si>
  <si>
    <t>625872006</t>
  </si>
  <si>
    <t>7092101QA6979S0001HG</t>
  </si>
  <si>
    <t>41003832</t>
  </si>
  <si>
    <t>C.E.I.P. - Francisca Pérez Cerpa</t>
  </si>
  <si>
    <t>Salteras</t>
  </si>
  <si>
    <t>Constitución S/N</t>
  </si>
  <si>
    <t>Aníbal Martín Ordóñez</t>
  </si>
  <si>
    <t>41003832.edu@juntadeandalucia.es</t>
  </si>
  <si>
    <t>955622745</t>
  </si>
  <si>
    <t>671566742</t>
  </si>
  <si>
    <t>6053401QB5465S0001KD</t>
  </si>
  <si>
    <t>41000375</t>
  </si>
  <si>
    <t>Alcalá del Río</t>
  </si>
  <si>
    <t>C/ Pino Carrasco s/n 41209 Esquivel</t>
  </si>
  <si>
    <t>Carmen Míguez Andrés</t>
  </si>
  <si>
    <t>41000375.edu@juntadeandalucia.es</t>
  </si>
  <si>
    <t>671596899</t>
  </si>
  <si>
    <t>656918031</t>
  </si>
  <si>
    <t>Ceip Ntra Sra del Carmen</t>
  </si>
  <si>
    <t>9792802TG3599S0001MR</t>
  </si>
  <si>
    <t>Peñaflor</t>
  </si>
  <si>
    <t>C/ Velázquez s/n</t>
  </si>
  <si>
    <t>BLOQUE 1</t>
  </si>
  <si>
    <t>EDIFICIO DE EDUCACIÓN INFANTIL</t>
  </si>
  <si>
    <t>41601802</t>
  </si>
  <si>
    <t>C.E.I.P. - Francisco Giner de los Ríos</t>
  </si>
  <si>
    <t>La Algaba</t>
  </si>
  <si>
    <t>Calle Clavel s/n</t>
  </si>
  <si>
    <t>Mª del Carmen Martín López</t>
  </si>
  <si>
    <t>41601802.edu@juntadeandalucia.es</t>
  </si>
  <si>
    <t>955622577</t>
  </si>
  <si>
    <t>671567771</t>
  </si>
  <si>
    <t>Edificio El Aral</t>
  </si>
  <si>
    <t>Aulas prefabricadas</t>
  </si>
  <si>
    <t>Dirección</t>
  </si>
  <si>
    <t>41010460</t>
  </si>
  <si>
    <t>C.E.I.P. - El Algarrobillo</t>
  </si>
  <si>
    <t>Valencina de la Concepción</t>
  </si>
  <si>
    <t>C/ SEVILLA, 1</t>
  </si>
  <si>
    <t>JOSÉ PEÑA CANELO</t>
  </si>
  <si>
    <t>41010460.edu@juntadeandalucia.es</t>
  </si>
  <si>
    <t>955622552</t>
  </si>
  <si>
    <t>697955306</t>
  </si>
  <si>
    <t>CEIP EL ALGARROBILLO</t>
  </si>
  <si>
    <t>41003388</t>
  </si>
  <si>
    <t>C.E.I.P. - Argantonio</t>
  </si>
  <si>
    <t>Castilleja de Guzmán</t>
  </si>
  <si>
    <t>CALLE MIGUEL DE CERVANTES, S/N</t>
  </si>
  <si>
    <t>EVA MARÍA HERNÁNDEZ BARROSO</t>
  </si>
  <si>
    <t>EVAHERNANDEZB@GMAIL.COM</t>
  </si>
  <si>
    <t>697950381</t>
  </si>
  <si>
    <t>653635216</t>
  </si>
  <si>
    <t>EDIFICIO ÚNICO</t>
  </si>
  <si>
    <t>0546901QB6404N0001GX</t>
  </si>
  <si>
    <t>El Rubio</t>
  </si>
  <si>
    <t>EDIFICIO PRIMARIA</t>
  </si>
  <si>
    <t>Cantillana</t>
  </si>
  <si>
    <t>0866094TG5606N0001ZU</t>
  </si>
  <si>
    <t>41601437</t>
  </si>
  <si>
    <t>C.E.I.P. - Luis Cernuda</t>
  </si>
  <si>
    <t>Castilleja de la Cuesta</t>
  </si>
  <si>
    <t>c/ Maestro Víctor Manzano</t>
  </si>
  <si>
    <t>Belén Serrano Pachón</t>
  </si>
  <si>
    <t>41601437.edu@juntadeandalucia.es</t>
  </si>
  <si>
    <t>955622572</t>
  </si>
  <si>
    <t>671560411</t>
  </si>
  <si>
    <t>SUM</t>
  </si>
  <si>
    <t>41002517</t>
  </si>
  <si>
    <t>C.E.I.P. - Director Manuel Somoza</t>
  </si>
  <si>
    <t>La Luisiana</t>
  </si>
  <si>
    <t>avda. grupo escolar, s/nº</t>
  </si>
  <si>
    <t>Pablo Asencio Vega</t>
  </si>
  <si>
    <t>41002517.edu@juntadeandalucia.es</t>
  </si>
  <si>
    <t>615546528</t>
  </si>
  <si>
    <t>Auxiliar</t>
  </si>
  <si>
    <t>4176603UG0547N0001EA</t>
  </si>
  <si>
    <t>Módulo 1</t>
  </si>
  <si>
    <t>Gines</t>
  </si>
  <si>
    <t>Edificio nuevo</t>
  </si>
  <si>
    <t>C.E.I.P. - Príncipe Felipe</t>
  </si>
  <si>
    <t>EDIFICIO EDUCACIÓN INFANTIL</t>
  </si>
  <si>
    <t>41008878</t>
  </si>
  <si>
    <t>E.I. - Santa Catalina</t>
  </si>
  <si>
    <t>Aguadulce</t>
  </si>
  <si>
    <t>PLAZA LUIS CERNUDA</t>
  </si>
  <si>
    <t>ROSA MARÍA VIÑUELAS CABRERA</t>
  </si>
  <si>
    <t>41008878.edu@juntadeandalucia.es</t>
  </si>
  <si>
    <t>955623485</t>
  </si>
  <si>
    <t>671594047</t>
  </si>
  <si>
    <t>Primaria-Secundaria</t>
  </si>
  <si>
    <t>C.E.I.P. - Nuestro Padre Jesús</t>
  </si>
  <si>
    <t>41004010</t>
  </si>
  <si>
    <t>C.E.I.P. - Josefa Frías</t>
  </si>
  <si>
    <t>Santiponce</t>
  </si>
  <si>
    <t>Avda de Extremadura, s/n</t>
  </si>
  <si>
    <t>Mª Isabel Ganaza Vargas</t>
  </si>
  <si>
    <t>41004010.edu@juntadeandalucia.es</t>
  </si>
  <si>
    <t>671599528</t>
  </si>
  <si>
    <t>656356010</t>
  </si>
  <si>
    <t>CEIP JOSEFA FRÍAS</t>
  </si>
  <si>
    <t>1475005TG3417N0001ZJ</t>
  </si>
  <si>
    <t>El Saucejo</t>
  </si>
  <si>
    <t>C.E.I.P. - Ntra. Sra. de Belén</t>
  </si>
  <si>
    <t>41010435</t>
  </si>
  <si>
    <t>C.E.I.P. - Virgen del Rocío</t>
  </si>
  <si>
    <t>Ntra. Sra. del Rocío S/N</t>
  </si>
  <si>
    <t>Manuel Campos Anguas</t>
  </si>
  <si>
    <t>ceipvirgendelrocio@gmail.com</t>
  </si>
  <si>
    <t>671531530</t>
  </si>
  <si>
    <t>653206104</t>
  </si>
  <si>
    <t>Edificio Nuevo</t>
  </si>
  <si>
    <t>41601681</t>
  </si>
  <si>
    <t>C.E.I.P. - Segundo Centenario</t>
  </si>
  <si>
    <t>C/ RUIZ RAMOS S/N</t>
  </si>
  <si>
    <t>PEDRO PORRAS CUESTA</t>
  </si>
  <si>
    <t>41601681.edu@juntadeandalucia.es</t>
  </si>
  <si>
    <t>955839946</t>
  </si>
  <si>
    <t>671593531</t>
  </si>
  <si>
    <t>C.E.I.P. SEGUNDO CENTENARIO</t>
  </si>
  <si>
    <t>1272014TF7917C0001UX</t>
  </si>
  <si>
    <t>41002633</t>
  </si>
  <si>
    <t>Marchena</t>
  </si>
  <si>
    <t>C/ Alameda S/N</t>
  </si>
  <si>
    <t>Mª Isabel Jiménez Vílchez</t>
  </si>
  <si>
    <t>41002633.edu@juntadeandalucia.es</t>
  </si>
  <si>
    <t>955967603</t>
  </si>
  <si>
    <t>697952350</t>
  </si>
  <si>
    <t>C.E.I.P. Juan XXIII</t>
  </si>
  <si>
    <t>6743674TG8364S0001SE</t>
  </si>
  <si>
    <t>UNICO</t>
  </si>
  <si>
    <t>41601863</t>
  </si>
  <si>
    <t>C.E.I.P. - San Diego</t>
  </si>
  <si>
    <t>San Nicolas del Puerto</t>
  </si>
  <si>
    <t>Avda del Huéznar, 44</t>
  </si>
  <si>
    <t>Arsenio Cabeza Vázquez</t>
  </si>
  <si>
    <t>41601863.edu@juntadeandalucia.es</t>
  </si>
  <si>
    <t>955889565</t>
  </si>
  <si>
    <t>697952265</t>
  </si>
  <si>
    <t>ÚNICO</t>
  </si>
  <si>
    <t>7484703TH6078S0001QT</t>
  </si>
  <si>
    <t>41002700</t>
  </si>
  <si>
    <t>C.E.I.P. - Maestra Ángeles Cuesta</t>
  </si>
  <si>
    <t>calle Fuentes de Andalucia, 10</t>
  </si>
  <si>
    <t>Manuel Moreno Flores</t>
  </si>
  <si>
    <t>41002700.edu@juntadeandalucia.es</t>
  </si>
  <si>
    <t>658794182</t>
  </si>
  <si>
    <t>Lora del Río</t>
  </si>
  <si>
    <t>BLOQUE 4</t>
  </si>
  <si>
    <t>BLOQUE 2</t>
  </si>
  <si>
    <t>Guadalcanal</t>
  </si>
  <si>
    <t>2998201TH5129N0001TP</t>
  </si>
  <si>
    <t>C.E.I.P. - San Juan de Ribera</t>
  </si>
  <si>
    <t>41012341</t>
  </si>
  <si>
    <t>Umbrete</t>
  </si>
  <si>
    <t>Calle Francisco Pacheco, 4</t>
  </si>
  <si>
    <t>Mª Carmen Medina Vela</t>
  </si>
  <si>
    <t>41012341.edu@juntadeandalucia.es</t>
  </si>
  <si>
    <t>610525315</t>
  </si>
  <si>
    <t>C.E.I.P. - Pío XII</t>
  </si>
  <si>
    <t>Avda. de Andalucía s/n</t>
  </si>
  <si>
    <t>C.E.I.P. - La Paz</t>
  </si>
  <si>
    <t>41002256</t>
  </si>
  <si>
    <t>C.E.I.P. - Ntra. Sra. de los Dolores</t>
  </si>
  <si>
    <t>Herrera</t>
  </si>
  <si>
    <t>C/ Juan XXIII, 1</t>
  </si>
  <si>
    <t>José María Gómez Delgado</t>
  </si>
  <si>
    <t>41002256.edu@juntadeandalucia.es</t>
  </si>
  <si>
    <t>954822937</t>
  </si>
  <si>
    <t>639065669</t>
  </si>
  <si>
    <t>6366001UG3366N0001TT</t>
  </si>
  <si>
    <t>Casariche</t>
  </si>
  <si>
    <t>C.E.I.P. - El Prado</t>
  </si>
  <si>
    <t>41002530</t>
  </si>
  <si>
    <t>CALLE MAESTRA MARIBEL HIDALGO, 4</t>
  </si>
  <si>
    <t>MIGUEL BERMUDO COTO</t>
  </si>
  <si>
    <t>41002530.edu@juntadeandalucia.es</t>
  </si>
  <si>
    <t>697951659</t>
  </si>
  <si>
    <t>675621027</t>
  </si>
  <si>
    <t>BLOQUE 5</t>
  </si>
  <si>
    <t>BLOQUE 6</t>
  </si>
  <si>
    <t>El Cuervo de Sevilla</t>
  </si>
  <si>
    <t>41001537</t>
  </si>
  <si>
    <t>C.E.I.P. - María Ana de la Calle</t>
  </si>
  <si>
    <t>El Coronil</t>
  </si>
  <si>
    <t>Poeta Miguel Benitez de Castro</t>
  </si>
  <si>
    <t>Ana María Jurado Recuerda</t>
  </si>
  <si>
    <t>anajure10@yahoo.es</t>
  </si>
  <si>
    <t>669374643</t>
  </si>
  <si>
    <t>maria Ana de la  Calle</t>
  </si>
  <si>
    <t>BLOQUE 3</t>
  </si>
  <si>
    <t>Edificio de administración</t>
  </si>
  <si>
    <t>41002271</t>
  </si>
  <si>
    <t>C.E.I.P. - Sagrado Corazón de Jesús</t>
  </si>
  <si>
    <t>La Lantejuela</t>
  </si>
  <si>
    <t>C/ Antonio Vera s/n</t>
  </si>
  <si>
    <t>Adoración Rodríguez Martín</t>
  </si>
  <si>
    <t>41002271@juntadeandalucia.es</t>
  </si>
  <si>
    <t>671538132</t>
  </si>
  <si>
    <t>954822941</t>
  </si>
  <si>
    <t>CEIP SAGRADO CORAZÓN DE JESÚS</t>
  </si>
  <si>
    <t>EDIFICIO EDUCACIÓN PRIMARIA</t>
  </si>
  <si>
    <t>41002177</t>
  </si>
  <si>
    <t>C.E.I.P. - Ntra. Sra. de Guaditoca</t>
  </si>
  <si>
    <t>Avenida de la constitución, 34</t>
  </si>
  <si>
    <t>Juan Antonio Bermúdez Moya</t>
  </si>
  <si>
    <t>41002177.edu@juntadeandalucia.es</t>
  </si>
  <si>
    <t>955889904</t>
  </si>
  <si>
    <t>697952268</t>
  </si>
  <si>
    <t>colegio educacion infantil y primaria nuestra señora de guaditoca</t>
  </si>
  <si>
    <t>41009664</t>
  </si>
  <si>
    <t>Olivares</t>
  </si>
  <si>
    <t>JUAN PABLO II s/n</t>
  </si>
  <si>
    <t>MARÍA DEL VALLE CASTRO MARTÍNEZ</t>
  </si>
  <si>
    <t>41009664.edu@juntadeandalucia.es</t>
  </si>
  <si>
    <t>671560529</t>
  </si>
  <si>
    <t>41010794</t>
  </si>
  <si>
    <t>Avda. Junquillo, s/nº</t>
  </si>
  <si>
    <t>Teodoro Pérez Riego</t>
  </si>
  <si>
    <t>41010794.edu@juntadeandalucia.es</t>
  </si>
  <si>
    <t>671534579</t>
  </si>
  <si>
    <t>671595459</t>
  </si>
  <si>
    <t>Edificio 5</t>
  </si>
  <si>
    <t>Bollullos de la Mitación</t>
  </si>
  <si>
    <t>41000466</t>
  </si>
  <si>
    <t>C.E.I.P. - Andalucía Francisco Soria</t>
  </si>
  <si>
    <t>Algámitas</t>
  </si>
  <si>
    <t>Avda. de las Palmeras s/n</t>
  </si>
  <si>
    <t>Ángel Valle Sánchez</t>
  </si>
  <si>
    <t>41000466.ed@juntadeandalucia.es</t>
  </si>
  <si>
    <t>955859538</t>
  </si>
  <si>
    <t>656594920</t>
  </si>
  <si>
    <t>Bloque A</t>
  </si>
  <si>
    <t>8991601UF0989S0001KT</t>
  </si>
  <si>
    <t>EDIFICIO DE INFANTIL</t>
  </si>
  <si>
    <t>Edificio 4</t>
  </si>
  <si>
    <t>41002669</t>
  </si>
  <si>
    <t>C.E.I.P. - Padre Marchena</t>
  </si>
  <si>
    <t>Calle, Maestro Alberto Bellido  s/n</t>
  </si>
  <si>
    <t>Miriam Higinia Garrido Puñal</t>
  </si>
  <si>
    <t>41002669.edu@juntadeandalucia.es</t>
  </si>
  <si>
    <t>619661422</t>
  </si>
  <si>
    <t>697952349</t>
  </si>
  <si>
    <t>Gelves</t>
  </si>
  <si>
    <t>41008091</t>
  </si>
  <si>
    <t>C.E.I.P. - Alcalde León Ríos</t>
  </si>
  <si>
    <t>Jiménez Muñoz, S/N</t>
  </si>
  <si>
    <t>HERMINIA GUTIÉRREZ GUILLÉN</t>
  </si>
  <si>
    <t>41008091.edu@juntadeandalucia.es</t>
  </si>
  <si>
    <t>955649605</t>
  </si>
  <si>
    <t>665939806</t>
  </si>
  <si>
    <t>8919401TG5481N0001MD</t>
  </si>
  <si>
    <t>Cazalla de la Sierra</t>
  </si>
  <si>
    <t>Sanlúcar la Mayor</t>
  </si>
  <si>
    <t>41001963</t>
  </si>
  <si>
    <t>C.E.I.P. - Nuestra Señora de los Remedios</t>
  </si>
  <si>
    <t>Era verde s/n</t>
  </si>
  <si>
    <t>Antonio Miguel Montaño García</t>
  </si>
  <si>
    <t>41001963.edu@juntadeandalucia.es</t>
  </si>
  <si>
    <t>954822848</t>
  </si>
  <si>
    <t>697951519</t>
  </si>
  <si>
    <t>3284004UG3238S0001GU</t>
  </si>
  <si>
    <t>C.E.I.P. - Virgen del Rosario</t>
  </si>
  <si>
    <t>Bloque B</t>
  </si>
  <si>
    <t>Palomares del Río</t>
  </si>
  <si>
    <t>41002220</t>
  </si>
  <si>
    <t>Guillena</t>
  </si>
  <si>
    <t>AVDA EL MOLINILLO S/N</t>
  </si>
  <si>
    <t>JOSÉ MARÍA DÍAZ TRUJILLO</t>
  </si>
  <si>
    <t>ceipandaluciaguillena@gmail.com</t>
  </si>
  <si>
    <t>955739920</t>
  </si>
  <si>
    <t>671566628</t>
  </si>
  <si>
    <t>9696724QB5599N0000YB</t>
  </si>
  <si>
    <t>41001525</t>
  </si>
  <si>
    <t>C.E.I.P. - Irippo</t>
  </si>
  <si>
    <t>Coripe</t>
  </si>
  <si>
    <t>Concordia S/N</t>
  </si>
  <si>
    <t>Dolores Fernández Ríos</t>
  </si>
  <si>
    <t>41001525.edu@juntadeandalucia.es</t>
  </si>
  <si>
    <t>625036938</t>
  </si>
  <si>
    <t>697952819</t>
  </si>
  <si>
    <t>Irippo</t>
  </si>
  <si>
    <t>C.E.I.P. - Menéndez Pidal</t>
  </si>
  <si>
    <t>41002761</t>
  </si>
  <si>
    <t>Los Molares</t>
  </si>
  <si>
    <t>Pago Viejo s/n</t>
  </si>
  <si>
    <t>Alejandro Jiménez González</t>
  </si>
  <si>
    <t>41002761.edu@juntadeandalucia.es</t>
  </si>
  <si>
    <t>955839667</t>
  </si>
  <si>
    <t>671534056</t>
  </si>
  <si>
    <t>CEIP SAN JUAN RIBERA</t>
  </si>
  <si>
    <t>9058001TG5185N0001BB</t>
  </si>
  <si>
    <t>41000961</t>
  </si>
  <si>
    <t>C.E.I.P. - La Esperanza</t>
  </si>
  <si>
    <t>BDA. PINTOR LÓPEZ CABRERA S/N 41320 CANTILLANA SEVILLA</t>
  </si>
  <si>
    <t>JOSÉ MARÍA BANDO NÚÑEZ</t>
  </si>
  <si>
    <t>41000961.edu@juntadenadalucia.es</t>
  </si>
  <si>
    <t>955739911</t>
  </si>
  <si>
    <t>677273919</t>
  </si>
  <si>
    <t>C.E.I.P. - Manuel de Falla</t>
  </si>
  <si>
    <t>41010423</t>
  </si>
  <si>
    <t>C.E.I.P. - Ntra. Sra. de Fátima</t>
  </si>
  <si>
    <t>Osuna</t>
  </si>
  <si>
    <t>PLAZA REYES CATÓLICOS, S/N</t>
  </si>
  <si>
    <t>Mª CARMEN NÚÑEZ PADILLA</t>
  </si>
  <si>
    <t>41010423.edu@juntadeandalucia.es</t>
  </si>
  <si>
    <t>954822556</t>
  </si>
  <si>
    <t>626598441</t>
  </si>
  <si>
    <t>41002141</t>
  </si>
  <si>
    <t>C.E.I.P. - Maestro Juan Corrales</t>
  </si>
  <si>
    <t>C/ Virgen de la sierra, 2</t>
  </si>
  <si>
    <t>Pablo Borrego Gálvez</t>
  </si>
  <si>
    <t>41002141.edu@juntadeandalucia.es</t>
  </si>
  <si>
    <t>655884911</t>
  </si>
  <si>
    <t>671566149</t>
  </si>
  <si>
    <t>Bloque 1</t>
  </si>
  <si>
    <t>0248401UG3204N0001YA</t>
  </si>
  <si>
    <t>41602387</t>
  </si>
  <si>
    <t>C.E.I.P. - Albaicín</t>
  </si>
  <si>
    <t>Avenida de Carlos Cano nº 3</t>
  </si>
  <si>
    <t>José María Alcántara Bonilla</t>
  </si>
  <si>
    <t>josemarialcantara@hotmail.com</t>
  </si>
  <si>
    <t>955649613</t>
  </si>
  <si>
    <t>666292769</t>
  </si>
  <si>
    <t>8611202TG5481S0001IZ</t>
  </si>
  <si>
    <t>41000651</t>
  </si>
  <si>
    <t>c/Lepanto s/n</t>
  </si>
  <si>
    <t>Esperanza Ortega</t>
  </si>
  <si>
    <t>41000651.edu@juntadeandalucia.es</t>
  </si>
  <si>
    <t>678845626</t>
  </si>
  <si>
    <t>4163704QB5346S0001SJ</t>
  </si>
  <si>
    <t>41002049</t>
  </si>
  <si>
    <t>Fuentes de Andalucía</t>
  </si>
  <si>
    <t>AVDA. CONSTITUCIÓN, 35</t>
  </si>
  <si>
    <t>FRANCISCO BARRAGÁN VICARIA</t>
  </si>
  <si>
    <t>41002049.edu@juntadeandalucia.es</t>
  </si>
  <si>
    <t>697951539</t>
  </si>
  <si>
    <t>SANTO TOMAS DE AQUINO</t>
  </si>
  <si>
    <t>2397601TG9429N0001KS</t>
  </si>
  <si>
    <t>41012043</t>
  </si>
  <si>
    <t>C.E.I.P. - Mosaico</t>
  </si>
  <si>
    <t>Avd de Andalucía S/N</t>
  </si>
  <si>
    <t>Aurora Moreno Garrido</t>
  </si>
  <si>
    <t>41012043.edu@juntadeandalucia.es</t>
  </si>
  <si>
    <t>671592138</t>
  </si>
  <si>
    <t>CEIP Mosaico</t>
  </si>
  <si>
    <t>PRIMARIA-INFANTIL</t>
  </si>
  <si>
    <t>41000430</t>
  </si>
  <si>
    <t>CALLE SAN BARTOLOMÉ S/N</t>
  </si>
  <si>
    <t>JORGE RODRIGUEZ SANCHEZ</t>
  </si>
  <si>
    <t>41000430.edu@juntadeandalucia.es</t>
  </si>
  <si>
    <t>658647404</t>
  </si>
  <si>
    <t>C.E.I.P. - San Isidro</t>
  </si>
  <si>
    <t>EDIFICIO PRIMER CICLO</t>
  </si>
  <si>
    <t>41000521</t>
  </si>
  <si>
    <t>C.E.I.P. - El Ruedo</t>
  </si>
  <si>
    <t>Arahal</t>
  </si>
  <si>
    <t>41009551</t>
  </si>
  <si>
    <t>C.E.I.P. - Maestro Juan Marín de Vargas</t>
  </si>
  <si>
    <t>Avenida Jesús Nazareno S/N</t>
  </si>
  <si>
    <t>María Guisado Gómez</t>
  </si>
  <si>
    <t>41009551.edu@juntadeandalucia.es</t>
  </si>
  <si>
    <t>955839612</t>
  </si>
  <si>
    <t>671536953</t>
  </si>
  <si>
    <t>Porche</t>
  </si>
  <si>
    <t>8481004TF3987N0001EO</t>
  </si>
  <si>
    <t>41602569</t>
  </si>
  <si>
    <t>C.E.PR. - Ángel Campano Florido</t>
  </si>
  <si>
    <t>Avda. de la Concordia s/n</t>
  </si>
  <si>
    <t>Santiago García Mora</t>
  </si>
  <si>
    <t>41602569.edu@juntadeandalucia.es</t>
  </si>
  <si>
    <t>955623277</t>
  </si>
  <si>
    <t>697953776</t>
  </si>
  <si>
    <t>CEPR. Ángel Campano Florido</t>
  </si>
  <si>
    <t>Edificio Carlos Gutiérrez</t>
  </si>
  <si>
    <t>41011683</t>
  </si>
  <si>
    <t>C.E.I.P. - Maestro Antonio Reyes Lara</t>
  </si>
  <si>
    <t>CALLE ROMERO RESSENDI 28</t>
  </si>
  <si>
    <t>SILVIA DELGADO LÓPEZ</t>
  </si>
  <si>
    <t>41011683.edu@juntadeandalucia.es</t>
  </si>
  <si>
    <t>626135818</t>
  </si>
  <si>
    <t>671539087</t>
  </si>
  <si>
    <t>8222602QB5482S0001RH</t>
  </si>
  <si>
    <t>41001148</t>
  </si>
  <si>
    <t>Carrión de los Céspedes</t>
  </si>
  <si>
    <t>C/ PÍO XII S/N</t>
  </si>
  <si>
    <t>JULIO GARCÍA CARABALLO</t>
  </si>
  <si>
    <t>41001148.edu@juntadeandalucia.es</t>
  </si>
  <si>
    <t>955759504</t>
  </si>
  <si>
    <t>671567098</t>
  </si>
  <si>
    <t>Edificio ESO</t>
  </si>
  <si>
    <t>41000405</t>
  </si>
  <si>
    <t>Alcolea del Río</t>
  </si>
  <si>
    <t>C/Virgen del Consuelo, 26</t>
  </si>
  <si>
    <t>MANUELA ZAPATA CARO</t>
  </si>
  <si>
    <t>41000405.edu@juntadeandalucia.es</t>
  </si>
  <si>
    <t>600141149</t>
  </si>
  <si>
    <t>658776160</t>
  </si>
  <si>
    <t>41002098</t>
  </si>
  <si>
    <t>C.E.I.P. - Duques de Alba</t>
  </si>
  <si>
    <t>Barriada de Andalucía s/n</t>
  </si>
  <si>
    <t>Francisca Castro España</t>
  </si>
  <si>
    <t>41002098.edu@juntadeandalucia.es</t>
  </si>
  <si>
    <t>955623245</t>
  </si>
  <si>
    <t>637720427</t>
  </si>
  <si>
    <t>MIguel Hernández</t>
  </si>
  <si>
    <t>Edf Ladrillo</t>
  </si>
  <si>
    <t>EDIFICIO SEGUNDO Y TERCER CICLO Y DIRECCIÓN</t>
  </si>
  <si>
    <t>Tocina</t>
  </si>
  <si>
    <t>Aulas de Infantil</t>
  </si>
  <si>
    <t>Paradas</t>
  </si>
  <si>
    <t>41007989</t>
  </si>
  <si>
    <t>C.E.I.P. - Manuel Castro Orellana</t>
  </si>
  <si>
    <t>Villanueva del Ariscal</t>
  </si>
  <si>
    <t>c/ Manuel Castaño Silva, 28</t>
  </si>
  <si>
    <t>Manuel García Iglesias</t>
  </si>
  <si>
    <t>41007989.edu@juntadeandalucia.es</t>
  </si>
  <si>
    <t>955622923</t>
  </si>
  <si>
    <t>661549559</t>
  </si>
  <si>
    <t>Edificio Infantil nuevo</t>
  </si>
  <si>
    <t>3132001QB5433S0001KD</t>
  </si>
  <si>
    <t>3132022QB5433S0001GD</t>
  </si>
  <si>
    <t>Edf Miguel de Cervantes</t>
  </si>
  <si>
    <t>C.E.I.P. - La Inmaculada</t>
  </si>
  <si>
    <t>EDIFICIOS ANEXOS</t>
  </si>
  <si>
    <t>41008106</t>
  </si>
  <si>
    <t>C.E.I.P. - Gil López</t>
  </si>
  <si>
    <t>Calle San Pedro Nolasco  s/n</t>
  </si>
  <si>
    <t>Magdalena Sànchez García</t>
  </si>
  <si>
    <t>41008106.edu@juntadeandalucia.es</t>
  </si>
  <si>
    <t>955649607</t>
  </si>
  <si>
    <t>617817395</t>
  </si>
  <si>
    <t>CEIP GIL LÓPEZ</t>
  </si>
  <si>
    <t>9617773TG5491N0001GJ</t>
  </si>
  <si>
    <t>41003480</t>
  </si>
  <si>
    <t>Isla Mayor</t>
  </si>
  <si>
    <t>Avenida del Estadio  S/N</t>
  </si>
  <si>
    <t>Antonio Cordero Romero</t>
  </si>
  <si>
    <t>41003480.edu@juntadeandalucia.es</t>
  </si>
  <si>
    <t>955623510</t>
  </si>
  <si>
    <t>671565576</t>
  </si>
  <si>
    <t>CEIP Nuestra Señora del Carmen</t>
  </si>
  <si>
    <t>4573001QB5147S0001YQ</t>
  </si>
  <si>
    <t>41011671</t>
  </si>
  <si>
    <t>C.E.I.P. - Cerro Alto</t>
  </si>
  <si>
    <t>Avda/ Duquesa de Alba s/n</t>
  </si>
  <si>
    <t>Alicia Laura Iglesia Delgado</t>
  </si>
  <si>
    <t>41011671.edu@juntadeandalucia.es</t>
  </si>
  <si>
    <t>671565959</t>
  </si>
  <si>
    <t>Ceip "Cerro Alto"</t>
  </si>
  <si>
    <t>41000016</t>
  </si>
  <si>
    <t>C.E.I.P. - Maestro José Páez Moriana</t>
  </si>
  <si>
    <t>SANTA ANA s/n</t>
  </si>
  <si>
    <t>CONCEPCIÓN MARTOS LÓPEZ</t>
  </si>
  <si>
    <t>41000016.edu@juntadeandalucia.es</t>
  </si>
  <si>
    <t>954822535</t>
  </si>
  <si>
    <t>626695876</t>
  </si>
  <si>
    <t>CEIP MAESTRO JOSÉ PÁEZ MORIANA</t>
  </si>
  <si>
    <t>41003406</t>
  </si>
  <si>
    <t>Tejares, 23</t>
  </si>
  <si>
    <t>Francisco Jiménez Oliva</t>
  </si>
  <si>
    <t>41003406.edu@juntadeandalucia.es</t>
  </si>
  <si>
    <t>600164548</t>
  </si>
  <si>
    <t>Edificio delantero</t>
  </si>
  <si>
    <t>Edificio trasero</t>
  </si>
  <si>
    <t>Aulas Infantil de 3 años</t>
  </si>
  <si>
    <t>41003595</t>
  </si>
  <si>
    <t>C.E.I.P. - Félix Hernández Barrera</t>
  </si>
  <si>
    <t>Antonio Reina Barrera</t>
  </si>
  <si>
    <t>41003595.edu@juntadeandalucia.es</t>
  </si>
  <si>
    <t>955622769</t>
  </si>
  <si>
    <t>625085104</t>
  </si>
  <si>
    <t>CEIP. FÉLIX HERNÁNDEZ BARRERA (EDUCACIÓN PRIMARIA)</t>
  </si>
  <si>
    <t>1930401QB5123S0001EJ</t>
  </si>
  <si>
    <t>41000922</t>
  </si>
  <si>
    <t>C.E.I.P. - Ntra. Sra. de la Soledad</t>
  </si>
  <si>
    <t>Naranjo, s/n</t>
  </si>
  <si>
    <t>JOSE MANUEL SANZ TIRADO</t>
  </si>
  <si>
    <t>41000922.edu@juntadeandalucia.es</t>
  </si>
  <si>
    <t>955739910</t>
  </si>
  <si>
    <t>671567580</t>
  </si>
  <si>
    <t>41000697</t>
  </si>
  <si>
    <t>C.E.I.P. - Valle de la Osa</t>
  </si>
  <si>
    <t>Calle Arzobispo s/n</t>
  </si>
  <si>
    <t>Manuel Rodríguez de la Rosa</t>
  </si>
  <si>
    <t>41000697.edu@juntadeandalucia.es</t>
  </si>
  <si>
    <t>955889541</t>
  </si>
  <si>
    <t>662051663</t>
  </si>
  <si>
    <t>Colegio Público Valle de la Osa</t>
  </si>
  <si>
    <t>La Campana</t>
  </si>
  <si>
    <t>PABELLÓN</t>
  </si>
  <si>
    <t>41601425</t>
  </si>
  <si>
    <t>c/Gloria Fuertes s/n</t>
  </si>
  <si>
    <t>Pablo Peralta Guerrero</t>
  </si>
  <si>
    <t>41601425.edu@juntadeandalucia.es</t>
  </si>
  <si>
    <t>955622571</t>
  </si>
  <si>
    <t>671565214</t>
  </si>
  <si>
    <t>Edificio 1 infantil y Primer ciclo</t>
  </si>
  <si>
    <t>BLOQUE A</t>
  </si>
  <si>
    <t>C.E.I.P. - María Auxiliadora</t>
  </si>
  <si>
    <t>Bloque 3</t>
  </si>
  <si>
    <t>El Pedroso</t>
  </si>
  <si>
    <t>Infantil y Primaria</t>
  </si>
  <si>
    <t>Burguillos</t>
  </si>
  <si>
    <t>Bloque 2</t>
  </si>
  <si>
    <t>Pabellón C</t>
  </si>
  <si>
    <t>41000387</t>
  </si>
  <si>
    <t>C.E.I.P. - San Ignacio del Viar</t>
  </si>
  <si>
    <t>c/ Picasso, s/n -  San Ignacio del Viar / Alcalá del Río - 41209 Sevilla</t>
  </si>
  <si>
    <t>Miguel Ángel Jiménez Ramos</t>
  </si>
  <si>
    <t>41000387.edu@juntadeandalucia.es</t>
  </si>
  <si>
    <t>955622886</t>
  </si>
  <si>
    <t>654645517</t>
  </si>
  <si>
    <t>C.E.I.P. San Ignacio del Viar. Edificio 1</t>
  </si>
  <si>
    <t>5400001TG3559N0001BE</t>
  </si>
  <si>
    <t>C.E.I.P. San Ignacio del Viar. Edificio 2</t>
  </si>
  <si>
    <t>5400002TG3559N0001YE</t>
  </si>
  <si>
    <t>Edificio 2/comedor</t>
  </si>
  <si>
    <t>41017193</t>
  </si>
  <si>
    <t>C.E.I.P. - Arcu</t>
  </si>
  <si>
    <t>calle Balenciaga s/n</t>
  </si>
  <si>
    <t>Concepción Martín Rodríguez</t>
  </si>
  <si>
    <t>41017193.edu@juntadeandalucia.es</t>
  </si>
  <si>
    <t>671599921</t>
  </si>
  <si>
    <t>622036229</t>
  </si>
  <si>
    <t>41010186</t>
  </si>
  <si>
    <t>C.E.I.P. - Las Huertas</t>
  </si>
  <si>
    <t>Pedrera</t>
  </si>
  <si>
    <t>Tulipan 4</t>
  </si>
  <si>
    <t>Francisca Amor Serrano</t>
  </si>
  <si>
    <t>41010186.edu@juntadeandalucia.es</t>
  </si>
  <si>
    <t>954822986</t>
  </si>
  <si>
    <t>671538193</t>
  </si>
  <si>
    <t>Ceip Las huertas</t>
  </si>
  <si>
    <t>1918016UG3211n0001LP</t>
  </si>
  <si>
    <t>BLOQUE B</t>
  </si>
  <si>
    <t>41002372</t>
  </si>
  <si>
    <t>C.E.I.P. - Santa Victoria</t>
  </si>
  <si>
    <t>Lora de Estepa</t>
  </si>
  <si>
    <t>C/LEPANTO</t>
  </si>
  <si>
    <t>GEMA LINARES MARTÍNEZ</t>
  </si>
  <si>
    <t>41002372.edu@juntadeandalucia.es</t>
  </si>
  <si>
    <t>954822942</t>
  </si>
  <si>
    <t>671594472</t>
  </si>
  <si>
    <t>8063613UG3286S0001UH</t>
  </si>
  <si>
    <t>Aula matinal</t>
  </si>
  <si>
    <t>41003901</t>
  </si>
  <si>
    <t>C/ Maestro Francisco Lindes, s/n.</t>
  </si>
  <si>
    <t>Isidoro García Silva.</t>
  </si>
  <si>
    <t>41003901.edu@juntadeandalucia.es</t>
  </si>
  <si>
    <t>955622743</t>
  </si>
  <si>
    <t>671565495</t>
  </si>
  <si>
    <t>Educ. Infantil</t>
  </si>
  <si>
    <t>Educ. Primaria</t>
  </si>
  <si>
    <t>41008301</t>
  </si>
  <si>
    <t>C.E.I.P. - Monteolivo</t>
  </si>
  <si>
    <t>C/ Ramiro Rivera S/N</t>
  </si>
  <si>
    <t>Vanesa Béjar Gutiérrez</t>
  </si>
  <si>
    <t>41008301.edu@juntadeandalucia.es</t>
  </si>
  <si>
    <t>697951147</t>
  </si>
  <si>
    <t>Edificio de uso docente</t>
  </si>
  <si>
    <t>0540801QB6404S0001RU</t>
  </si>
  <si>
    <t>41002268</t>
  </si>
  <si>
    <t>C.E.I.P. - Posadas Carvajal</t>
  </si>
  <si>
    <t>Huévar del Aljarafe</t>
  </si>
  <si>
    <t>Calle Virgen de la Asunción, 2 Huévar del Aljarafe CP 41830</t>
  </si>
  <si>
    <t>CEIP POSADAS CARVAJAL</t>
  </si>
  <si>
    <t>4102268.edu@juntadeandalucia.es</t>
  </si>
  <si>
    <t>671560541</t>
  </si>
  <si>
    <t>Edificio Viejo</t>
  </si>
  <si>
    <t>Edificio Seminuevo</t>
  </si>
  <si>
    <t>41012365</t>
  </si>
  <si>
    <t>C.E.I.P. - Alpesa</t>
  </si>
  <si>
    <t>Villaverde del Río</t>
  </si>
  <si>
    <t>ceip alpesa</t>
  </si>
  <si>
    <t>41602156</t>
  </si>
  <si>
    <t>La Puebla del Río</t>
  </si>
  <si>
    <t>AVDA. REPÚBLICA ARGENTINA S/N</t>
  </si>
  <si>
    <t>MARINA PONCE SUÁREZ</t>
  </si>
  <si>
    <t>41602156.edu@juntadeandalucia.es</t>
  </si>
  <si>
    <t>954774384</t>
  </si>
  <si>
    <t>630227557</t>
  </si>
  <si>
    <t>CEIP ANTONIO MACHADO</t>
  </si>
  <si>
    <t>9682901QB5298S0001FB</t>
  </si>
  <si>
    <t>Edificio Infantil viejo</t>
  </si>
  <si>
    <t>41007680</t>
  </si>
  <si>
    <t>C.E.I.P. - Inspector Ruperto Escobar</t>
  </si>
  <si>
    <t>CALLE RIO QUEMA S/N</t>
  </si>
  <si>
    <t>JOSÉ AMORES ALVARADO</t>
  </si>
  <si>
    <t>41007680.edu@juntadeandallucia.es</t>
  </si>
  <si>
    <t>671565951</t>
  </si>
  <si>
    <t>C.E.I.P. - Ntra. Sra. de las Nieves</t>
  </si>
  <si>
    <t>41000031</t>
  </si>
  <si>
    <t>Albaida del Aljarafe</t>
  </si>
  <si>
    <t>Calle Soleá , s/n</t>
  </si>
  <si>
    <t>MERCEDES MEMBRIVE LIBRÁN</t>
  </si>
  <si>
    <t>41000031.edu@hotmail.es</t>
  </si>
  <si>
    <t>955622882</t>
  </si>
  <si>
    <t>671566787</t>
  </si>
  <si>
    <t>Número 1</t>
  </si>
  <si>
    <t>0956301QB5405N0001JR</t>
  </si>
  <si>
    <t>Pruna</t>
  </si>
  <si>
    <t>41001151</t>
  </si>
  <si>
    <t>Avd. de la libertad, 78</t>
  </si>
  <si>
    <t>Rafael Ramírez Mármol</t>
  </si>
  <si>
    <t>41001151.edu@juntadeandalucia.es</t>
  </si>
  <si>
    <t>954822904</t>
  </si>
  <si>
    <t>660049954</t>
  </si>
  <si>
    <t>ANEXOS - SUM, Música, EF.</t>
  </si>
  <si>
    <t>3888034UG4238N0001GA</t>
  </si>
  <si>
    <t>EDIFICIOS INFANTIL-PRIMARIA</t>
  </si>
  <si>
    <t>41010563</t>
  </si>
  <si>
    <t>Badolatosa</t>
  </si>
  <si>
    <t>CTRA. ALAMEDA S/N</t>
  </si>
  <si>
    <t>MARÍA DEL MAR ALMELLÓN CHACÓN</t>
  </si>
  <si>
    <t>41010563.edu@juntadeandalucia.es</t>
  </si>
  <si>
    <t>954822952</t>
  </si>
  <si>
    <t>671593482</t>
  </si>
  <si>
    <t>0364107UG5206S0001ZI</t>
  </si>
  <si>
    <t>41003315</t>
  </si>
  <si>
    <t>C/ Bodegas, S/N</t>
  </si>
  <si>
    <t>Emiliano Muñoz Galán</t>
  </si>
  <si>
    <t>41003315.edu@juntadeandalucia.es</t>
  </si>
  <si>
    <t>955759505</t>
  </si>
  <si>
    <t>671567880</t>
  </si>
  <si>
    <t>C.E.I.P. Ntra. Sra. de Belén</t>
  </si>
  <si>
    <t>9417901QB3391N0001JS</t>
  </si>
  <si>
    <t>41002281</t>
  </si>
  <si>
    <t>C.E.I.P. - El Pinar</t>
  </si>
  <si>
    <t>Fernando Cámara, 54</t>
  </si>
  <si>
    <t>José Antonio Medina Martín</t>
  </si>
  <si>
    <t>41002281.edu@juntadeandalucia.es</t>
  </si>
  <si>
    <t>671568722</t>
  </si>
  <si>
    <t>697952220</t>
  </si>
  <si>
    <t>Castiblanco de los Arroyos</t>
  </si>
  <si>
    <t>Extraescolares</t>
  </si>
  <si>
    <t>EDIFICIO1</t>
  </si>
  <si>
    <t>41002116</t>
  </si>
  <si>
    <t>C.E.I.P. - Fernando Feliú</t>
  </si>
  <si>
    <t>Gerena</t>
  </si>
  <si>
    <t>C/Alcalde Acuña s/n</t>
  </si>
  <si>
    <t>Mª Joaquina García Terriza</t>
  </si>
  <si>
    <t>41002116.edu@juntadeandalucia.es</t>
  </si>
  <si>
    <t>955783231</t>
  </si>
  <si>
    <t>671591570</t>
  </si>
  <si>
    <t>Chalet</t>
  </si>
  <si>
    <t>Estación</t>
  </si>
  <si>
    <t>PÚA</t>
  </si>
  <si>
    <t>1286901QB2518N0001IT</t>
  </si>
  <si>
    <t>BLOQUE 7</t>
  </si>
  <si>
    <t>41003467</t>
  </si>
  <si>
    <t>La Puebla de los Infantes</t>
  </si>
  <si>
    <t>C/ Álvarez Quintero, 30.</t>
  </si>
  <si>
    <t>Mª Lourdes Polo Infante.</t>
  </si>
  <si>
    <t>41003467.edu@juntadeandalucia.es</t>
  </si>
  <si>
    <t>671560963</t>
  </si>
  <si>
    <t>Edificio de Infantil.</t>
  </si>
  <si>
    <t>41601449</t>
  </si>
  <si>
    <t>C.E.I.P. - San Eustaquio</t>
  </si>
  <si>
    <t>C/ Castilla, 10</t>
  </si>
  <si>
    <t>José Aº Salinas Montiel</t>
  </si>
  <si>
    <t>41601449.edu@juntadeandalucia.es</t>
  </si>
  <si>
    <t>671566905</t>
  </si>
  <si>
    <t>C/ Castilla</t>
  </si>
  <si>
    <t>8023004QB4482S0001LR</t>
  </si>
  <si>
    <t>41601942</t>
  </si>
  <si>
    <t>C.E.I.P. - Ana Josefa Mateos Gómez</t>
  </si>
  <si>
    <t>Avenida Blas Infante s/n</t>
  </si>
  <si>
    <t>María  del carmen  Ríos Gómez</t>
  </si>
  <si>
    <t>41601942.edu@juntadeandalucia.es</t>
  </si>
  <si>
    <t>955839948</t>
  </si>
  <si>
    <t>671567264</t>
  </si>
  <si>
    <t>4433001QA6843C0001SL</t>
  </si>
  <si>
    <t>"Corredera"</t>
  </si>
  <si>
    <t>7718001QB4471N0001TZ</t>
  </si>
  <si>
    <t>41002414</t>
  </si>
  <si>
    <t>C.E.I.P. - Virgen de los Reyes</t>
  </si>
  <si>
    <t>C/ Virgen de los Reyes, 24</t>
  </si>
  <si>
    <t>Mª Dolores Muñoz Romero</t>
  </si>
  <si>
    <t>41002414.edu@juntadeandalucia.es</t>
  </si>
  <si>
    <t>955808543</t>
  </si>
  <si>
    <t>626952607</t>
  </si>
  <si>
    <t>7110303TG7771S0001BP</t>
  </si>
  <si>
    <t>41002232</t>
  </si>
  <si>
    <t>Avenida Carlos Linneo 53</t>
  </si>
  <si>
    <t>Inmaculada Martínez Sánchez</t>
  </si>
  <si>
    <t>41002232.edu@juntadeandalucia.es</t>
  </si>
  <si>
    <t>955739917</t>
  </si>
  <si>
    <t>617258174</t>
  </si>
  <si>
    <t>CEIP VIRGEN DEL ROSARIO</t>
  </si>
  <si>
    <t>Primaria, despachos, comedor y aulas de Educación Especial.</t>
  </si>
  <si>
    <t>41007621</t>
  </si>
  <si>
    <t>calle San Isidro s/n  41330 Los Rosales</t>
  </si>
  <si>
    <t>Alicia Álvarez Cordero</t>
  </si>
  <si>
    <t>ceipmpidal@gmail.com</t>
  </si>
  <si>
    <t>955649622</t>
  </si>
  <si>
    <t>Edificio Carretera de Guadajoz</t>
  </si>
  <si>
    <t>9143001TG5694S0001ZJ</t>
  </si>
  <si>
    <t>Edificio calle San Isidro</t>
  </si>
  <si>
    <t>41000703</t>
  </si>
  <si>
    <t>C.E.I.P. - Manuel Medina</t>
  </si>
  <si>
    <t>Concepción de Osuna s/n</t>
  </si>
  <si>
    <t>Ana Ambrosio Pérez</t>
  </si>
  <si>
    <t>41000703.edu@juntadeandalucia.es</t>
  </si>
  <si>
    <t>955738257</t>
  </si>
  <si>
    <t>Manuel Medina</t>
  </si>
  <si>
    <t>41002426</t>
  </si>
  <si>
    <t>C.E.I.P. - Virgen de Setefilla</t>
  </si>
  <si>
    <t>C/. Jesús del Gran Poder, s/n</t>
  </si>
  <si>
    <t>Aurelio Martínez Fernández</t>
  </si>
  <si>
    <t>41002426.edu@juntadeandalucia.es</t>
  </si>
  <si>
    <t>955808545</t>
  </si>
  <si>
    <t>656695230</t>
  </si>
  <si>
    <t>CEIP Virgen de Setefilla</t>
  </si>
  <si>
    <t>6819001TG7761N0001SZ</t>
  </si>
  <si>
    <t>41002402</t>
  </si>
  <si>
    <t>Avda. Prim  s/n</t>
  </si>
  <si>
    <t>Antonio José López Rueda</t>
  </si>
  <si>
    <t>41002402.edu@juntadeandalucia.es</t>
  </si>
  <si>
    <t>955808541</t>
  </si>
  <si>
    <t>600162237</t>
  </si>
  <si>
    <t>San José de Calasanz</t>
  </si>
  <si>
    <t>7214601TG7771S0001EP</t>
  </si>
  <si>
    <t>41004022</t>
  </si>
  <si>
    <t>C.E.I.P. - Los Sauces</t>
  </si>
  <si>
    <t>Avenida de Osuna, 7</t>
  </si>
  <si>
    <t>Rita María García Torres</t>
  </si>
  <si>
    <t>41004022.edu@juntadeandalucia.es</t>
  </si>
  <si>
    <t>954822960</t>
  </si>
  <si>
    <t>697952051</t>
  </si>
  <si>
    <t>41002487</t>
  </si>
  <si>
    <t>C.E.I.P. - Reyes de España</t>
  </si>
  <si>
    <t>AVda. De LA CRUZ S/N</t>
  </si>
  <si>
    <t>NÉLIDA DOMÍNGUEZ VERA</t>
  </si>
  <si>
    <t>41002487.edu@juntadeandalucia.es</t>
  </si>
  <si>
    <t>955808554</t>
  </si>
  <si>
    <t>697952278</t>
  </si>
  <si>
    <t>7713001TG7771S0001EP</t>
  </si>
  <si>
    <t>41002384</t>
  </si>
  <si>
    <t>C/ Lepanto s/n</t>
  </si>
  <si>
    <t>Mercedes Martín López</t>
  </si>
  <si>
    <t>41002384.edu@juntadeandalucia.es</t>
  </si>
  <si>
    <t>600163445</t>
  </si>
  <si>
    <t>670947743</t>
  </si>
  <si>
    <t>6709007TG7760N0001HR</t>
  </si>
  <si>
    <t>41003017</t>
  </si>
  <si>
    <t>C.E.I.P. - Rodríguez Marín</t>
  </si>
  <si>
    <t>C/ San José de Calasanz, S/N</t>
  </si>
  <si>
    <t>Fidel Gonzalez Gonzalez</t>
  </si>
  <si>
    <t>41003017.edu@juntadeandalucia.es</t>
  </si>
  <si>
    <t>954822695</t>
  </si>
  <si>
    <t>671598502</t>
  </si>
  <si>
    <t>Edificio 1  (Primaria)</t>
  </si>
  <si>
    <t>2838001UG1223N0001WQ</t>
  </si>
  <si>
    <t>Edificio 2 (Primaria)</t>
  </si>
  <si>
    <t>Edificio 3 (Infantil)</t>
  </si>
  <si>
    <t>Edificio 4 (Infantil)</t>
  </si>
  <si>
    <t>41008088</t>
  </si>
  <si>
    <t>C.E.I.P. - Ntra. Sra. de Aguas Santas</t>
  </si>
  <si>
    <t>CALLE CRUZ Nº 25</t>
  </si>
  <si>
    <t>VANESSA PUERTA LAZARO</t>
  </si>
  <si>
    <t>41008088.edu@juntadeandalucia.es</t>
  </si>
  <si>
    <t>955739956</t>
  </si>
  <si>
    <t>652184628</t>
  </si>
  <si>
    <t>Dña Amparo</t>
  </si>
  <si>
    <t>6446701TG4664N0001QI</t>
  </si>
  <si>
    <t>41010137</t>
  </si>
  <si>
    <t>C/DOCTOR MURIEL SUAREZ S/N</t>
  </si>
  <si>
    <t>CRISTINA GARCÍA MITELBRUM</t>
  </si>
  <si>
    <t>41010137.edu@juntadeandalucia.es</t>
  </si>
  <si>
    <t>955839944</t>
  </si>
  <si>
    <t>671535747</t>
  </si>
  <si>
    <t>3728002QA6832H0001BB</t>
  </si>
  <si>
    <t>Marinaleda</t>
  </si>
  <si>
    <t>41003261</t>
  </si>
  <si>
    <t>CEIP Tartessos</t>
  </si>
  <si>
    <t>Antonia Montilla Guillén</t>
  </si>
  <si>
    <t>41003261.edu@juntadeandalucia.es</t>
  </si>
  <si>
    <t>954822924</t>
  </si>
  <si>
    <t>2317015UG3221N0001BFEdificio Infantil y Primaria</t>
  </si>
  <si>
    <t>2317015UG3221N0001BF</t>
  </si>
  <si>
    <t>Bloque 4</t>
  </si>
  <si>
    <t>41008295</t>
  </si>
  <si>
    <t>C.E.I.P. - La Algodonera</t>
  </si>
  <si>
    <t>AVDA. DOCTOR FLEMING S/N</t>
  </si>
  <si>
    <t>INMACULADA LÓPEZ GARCÍA</t>
  </si>
  <si>
    <t>41008295.edu@juntadeandalucia.es</t>
  </si>
  <si>
    <t>955839651</t>
  </si>
  <si>
    <t>697952359</t>
  </si>
  <si>
    <t>41001549</t>
  </si>
  <si>
    <t>Los Corrales</t>
  </si>
  <si>
    <t>C/ San José de Calasanz, 2</t>
  </si>
  <si>
    <t>Francisco Sánchez Espárraga</t>
  </si>
  <si>
    <t>41001549.edu@juntadeandalucia.es</t>
  </si>
  <si>
    <t>955917716</t>
  </si>
  <si>
    <t>665286262</t>
  </si>
  <si>
    <t>3979501UG2037N0001AY</t>
  </si>
  <si>
    <t>41001185</t>
  </si>
  <si>
    <t>C/VIRGEN DE LOS REYES S/N</t>
  </si>
  <si>
    <t>ANTONIO MANUEL DE LA TORRE GORDILLO</t>
  </si>
  <si>
    <t>41001185.edu@juntadeandalucia.es</t>
  </si>
  <si>
    <t>955622888</t>
  </si>
  <si>
    <t>600677376</t>
  </si>
  <si>
    <t>41001227</t>
  </si>
  <si>
    <t>C.E.I.P. - Peña Luenga</t>
  </si>
  <si>
    <t>El Castillo de las Guardas</t>
  </si>
  <si>
    <t>CEIP Peñaluenga</t>
  </si>
  <si>
    <t>6654102QB3765S0001KR</t>
  </si>
  <si>
    <t>41000673</t>
  </si>
  <si>
    <t>CALLE SANTO DOMINGO EL SABIO</t>
  </si>
  <si>
    <t>DIEGO MOLINA GARCÍA</t>
  </si>
  <si>
    <t>41000673.edu@juntadeandalucia.es</t>
  </si>
  <si>
    <t>658275920</t>
  </si>
  <si>
    <t>CEIP VICENTE ALEIXANDRE</t>
  </si>
  <si>
    <t>6102017TG4660S0001MJ</t>
  </si>
  <si>
    <t>41003522</t>
  </si>
  <si>
    <t>BDA. DE LA PAZ S/N</t>
  </si>
  <si>
    <t>ANTONIA MARÍA MESTA GARCÍA DE QUIRÓS</t>
  </si>
  <si>
    <t>41003522.edu@juntadeandalucia.es</t>
  </si>
  <si>
    <t>620257415</t>
  </si>
  <si>
    <t>CEIP SAN SEBASTIÁN</t>
  </si>
  <si>
    <t>0383001QB6208S0001TL</t>
  </si>
  <si>
    <t>41003534</t>
  </si>
  <si>
    <t>C.E.I.P. - Antonio Cuevas</t>
  </si>
  <si>
    <t>C/ Practicante Antonio Montero, 4</t>
  </si>
  <si>
    <t>Lucía Bancalero Molina</t>
  </si>
  <si>
    <t>41003534.edu@juntadeandalucia.es</t>
  </si>
  <si>
    <t>955622700</t>
  </si>
  <si>
    <t>625320304</t>
  </si>
  <si>
    <t>0392802QB6209S0001UD</t>
  </si>
  <si>
    <t>41011440</t>
  </si>
  <si>
    <t>C.E.I.P. - Talhara</t>
  </si>
  <si>
    <t>Benacazón</t>
  </si>
  <si>
    <t>C/ San Sebastián, 14</t>
  </si>
  <si>
    <t>José Luis Lozano Romero</t>
  </si>
  <si>
    <t>41011440.edu@juntadeandalucia.es</t>
  </si>
  <si>
    <t>955624764</t>
  </si>
  <si>
    <t>671591112</t>
  </si>
  <si>
    <t>8281101QB4388S0001LO</t>
  </si>
  <si>
    <t>Edificio Matadero</t>
  </si>
  <si>
    <t>0591825QB6209S0001QD</t>
  </si>
  <si>
    <t>Fco. Acosta</t>
  </si>
  <si>
    <t>6345001TG4664N0001XI</t>
  </si>
  <si>
    <t>41002499</t>
  </si>
  <si>
    <t>C.E.I.P. San Isidro</t>
  </si>
  <si>
    <t>Agustina García Aguilera</t>
  </si>
  <si>
    <t>41002499.edu@juntadeandalucia.es</t>
  </si>
  <si>
    <t>955808558</t>
  </si>
  <si>
    <t>675487887</t>
  </si>
  <si>
    <t>4943001TG8744S0001UG</t>
  </si>
  <si>
    <t>41008489</t>
  </si>
  <si>
    <t>DIEGO JOSE DAZA DEL BARCO</t>
  </si>
  <si>
    <t>41008489.edu@juntadeandalucia.es</t>
  </si>
  <si>
    <t>635536674</t>
  </si>
  <si>
    <t>671566723</t>
  </si>
  <si>
    <t>CEIP MANUEL DE FALLA</t>
  </si>
  <si>
    <t>41000600</t>
  </si>
  <si>
    <t>C/ Antonio Machado S/N</t>
  </si>
  <si>
    <t>Luisa María San Juan Delgado</t>
  </si>
  <si>
    <t>41000600.edu@juntadeandalucia.es</t>
  </si>
  <si>
    <t>955759521</t>
  </si>
  <si>
    <t>671596686</t>
  </si>
  <si>
    <t>41002244</t>
  </si>
  <si>
    <t>Calle Sol S/N</t>
  </si>
  <si>
    <t>Mª del Mar Durán Trujillo</t>
  </si>
  <si>
    <t>41002244.edu@juntadeandalucia.es</t>
  </si>
  <si>
    <t>671565614</t>
  </si>
  <si>
    <t>3160401QB6536S0001FS CEIP NTRA SRA DEL CARMEN</t>
  </si>
  <si>
    <t>3160401QB6536S0001FS</t>
  </si>
  <si>
    <t>3160401QB653620001FS</t>
  </si>
  <si>
    <t>41602338</t>
  </si>
  <si>
    <t>Villanueva del Río y Minas</t>
  </si>
  <si>
    <t>C/EGIDO S/N</t>
  </si>
  <si>
    <t>Mª JOSEFA IGLESIAS GUERRA</t>
  </si>
  <si>
    <t>41602338.edu@juntadeandalucia.es</t>
  </si>
  <si>
    <t>955649748</t>
  </si>
  <si>
    <t>671567187</t>
  </si>
  <si>
    <t>2882601TG6628S0001PM</t>
  </si>
  <si>
    <t>EDIFICIO2</t>
  </si>
  <si>
    <t>41002153</t>
  </si>
  <si>
    <t>C.E.I.P. - Carmen Iturbide Gurruchaga</t>
  </si>
  <si>
    <t>Plaza Santa Rosalía 1</t>
  </si>
  <si>
    <t>Amelia Gento Chaparro</t>
  </si>
  <si>
    <t>41002153.edu@juntadeandalucia.es</t>
  </si>
  <si>
    <t>955622898</t>
  </si>
  <si>
    <t>670281817</t>
  </si>
  <si>
    <t>9119001QB5491N0001GK</t>
  </si>
  <si>
    <t>41009160</t>
  </si>
  <si>
    <t>C.E.I.P. - Hernán Cortés</t>
  </si>
  <si>
    <t>AVENIDA DE LOS DERECHOS HUMANOS S/N</t>
  </si>
  <si>
    <t>SANTIAGO HERRERA MELLADO</t>
  </si>
  <si>
    <t>41009160.edu@juntadeandalucia.es</t>
  </si>
  <si>
    <t>955622794</t>
  </si>
  <si>
    <t>620721620</t>
  </si>
  <si>
    <t>EDIFICIO CEIP HERNÁN CORTÉS</t>
  </si>
  <si>
    <t>0412003QB6401S0001KW</t>
  </si>
  <si>
    <t>41007655</t>
  </si>
  <si>
    <t>C.E.I.P. - Juan de Mesa</t>
  </si>
  <si>
    <t>C/VIRGEN DEL ROSARIO,11</t>
  </si>
  <si>
    <t>MARÍA TERESA ESTERO BALLETO</t>
  </si>
  <si>
    <t>41007655.edu@juntadeandalucia.es</t>
  </si>
  <si>
    <t>697952064</t>
  </si>
  <si>
    <t>LOS PISOS</t>
  </si>
  <si>
    <t>8857901TG5685N0001BX</t>
  </si>
  <si>
    <t>41000417</t>
  </si>
  <si>
    <t>C.E.I.P. - Purísima Concepción</t>
  </si>
  <si>
    <t>Calle sin urbanizar c/Huerta Andrés S/N</t>
  </si>
  <si>
    <t>Manuel Béjar Prado</t>
  </si>
  <si>
    <t>41000417.edu@juntadeandalucia.es</t>
  </si>
  <si>
    <t>671595991</t>
  </si>
  <si>
    <t>41007A006000030001ZE</t>
  </si>
  <si>
    <t>41010411</t>
  </si>
  <si>
    <t>Avda. de la Petanca</t>
  </si>
  <si>
    <t>Mª Teresa Ruiz Rivero</t>
  </si>
  <si>
    <t>41010411.edu@juntadeandalucia.es</t>
  </si>
  <si>
    <t>954717571</t>
  </si>
  <si>
    <t>626537932</t>
  </si>
  <si>
    <t>8726001QB5482N0001BI</t>
  </si>
  <si>
    <t>41009913</t>
  </si>
  <si>
    <t>C.E.I.P. - San Gregorio Osset</t>
  </si>
  <si>
    <t>GUADALIMAR S/N (ALCALA DEL RÍO)</t>
  </si>
  <si>
    <t>ANTONIO REYES RODRÍGUEZ</t>
  </si>
  <si>
    <t>41009913.edu@juntadeandalucia.es</t>
  </si>
  <si>
    <t>955623401</t>
  </si>
  <si>
    <t>671565761</t>
  </si>
  <si>
    <t>CEIP SAN GREGORIO OSSET</t>
  </si>
  <si>
    <t>6361501TG3566S0001MP</t>
  </si>
  <si>
    <t>41008039</t>
  </si>
  <si>
    <t>C.E.I.P. - Virgilio Fernández Pérez</t>
  </si>
  <si>
    <t>Calle Balbo S/N</t>
  </si>
  <si>
    <t>Antonia García Cruzado</t>
  </si>
  <si>
    <t>41008039.edu@juntadeandalucia.es</t>
  </si>
  <si>
    <t>955649556</t>
  </si>
  <si>
    <t>697952036</t>
  </si>
  <si>
    <t>CEIP Virgilio Fernández Perez</t>
  </si>
  <si>
    <t>0910701TG6701S0001QH</t>
  </si>
  <si>
    <t>41000028</t>
  </si>
  <si>
    <t>C.E.I.P. - Cecilio Fuentes de la Fuente</t>
  </si>
  <si>
    <t>Alanís</t>
  </si>
  <si>
    <t>C/Granada s/n</t>
  </si>
  <si>
    <t>Francisco Javier Sánchez García</t>
  </si>
  <si>
    <t>41000028.edu@juntadeandalucia.es</t>
  </si>
  <si>
    <t>697950220</t>
  </si>
  <si>
    <t>CEIP CECILIO FUENTES DE LA FUENTE</t>
  </si>
  <si>
    <t>41002A009000440000MO</t>
  </si>
  <si>
    <t>41000399</t>
  </si>
  <si>
    <t>Camino del Cortijo s/n</t>
  </si>
  <si>
    <t>Teresa Boniquito leiva</t>
  </si>
  <si>
    <t>teruca77@hotmail.com</t>
  </si>
  <si>
    <t>687029457</t>
  </si>
  <si>
    <t>671566131</t>
  </si>
  <si>
    <t>CEIP SAN ISIDRO</t>
  </si>
  <si>
    <t>C.E.I.P. -</t>
  </si>
  <si>
    <t>41601450</t>
  </si>
  <si>
    <t>Plaza María auxiliadora, s/n  - Puerto de la Encina</t>
  </si>
  <si>
    <t>Francisco Javier Rosillo Nuevo</t>
  </si>
  <si>
    <t>41601450.edu@juntadeandalucia.es</t>
  </si>
  <si>
    <t>952700023</t>
  </si>
  <si>
    <t>653993129</t>
  </si>
  <si>
    <t>Unico edificio</t>
  </si>
  <si>
    <t>4727902UG0142N0001KZ</t>
  </si>
  <si>
    <t>41001951</t>
  </si>
  <si>
    <t>C.E.PR. - Joaquín Benjumea Burín</t>
  </si>
  <si>
    <t>c/maestro nacional Curro Íñigo nº 16</t>
  </si>
  <si>
    <t>Noemí Suárez Corrales</t>
  </si>
  <si>
    <t>41001951.edu@juntadeandalucia.es</t>
  </si>
  <si>
    <t>600141371</t>
  </si>
  <si>
    <t>677902273</t>
  </si>
  <si>
    <t>4712046QB5441S0001EY</t>
  </si>
  <si>
    <t>Módulo 3,4</t>
  </si>
  <si>
    <t>41000478</t>
  </si>
  <si>
    <t>C.E.I.P. - Huerta del Pilar</t>
  </si>
  <si>
    <t>Almadén de la Plata</t>
  </si>
  <si>
    <t>Huerta del Pilar,2</t>
  </si>
  <si>
    <t>Encarnación Cadenas Sánchez</t>
  </si>
  <si>
    <t>41000478.edu@juntadeandalucia.es</t>
  </si>
  <si>
    <t>954735420</t>
  </si>
  <si>
    <t>697951844</t>
  </si>
  <si>
    <t>9364043TG2996S0001TU</t>
  </si>
  <si>
    <t>Edificio B1</t>
  </si>
  <si>
    <t>Edificio B2</t>
  </si>
  <si>
    <t>Cervantes</t>
  </si>
  <si>
    <t>41601413</t>
  </si>
  <si>
    <t>C.E.I.P. - Cruz Blanca</t>
  </si>
  <si>
    <t>C/Isaac Peral S/N</t>
  </si>
  <si>
    <t>Juana Martín Márquez</t>
  </si>
  <si>
    <t>41601413.edu@juntadeandalucia.es</t>
  </si>
  <si>
    <t>600148938</t>
  </si>
  <si>
    <t>689518230</t>
  </si>
  <si>
    <t>CEIP Cruz Blanca</t>
  </si>
  <si>
    <t>0863401QB4506S0001EX</t>
  </si>
  <si>
    <t>41000612</t>
  </si>
  <si>
    <t>C.E.I.P. - Las Erillas</t>
  </si>
  <si>
    <t>AVDA DE ANDALUCIA S/N</t>
  </si>
  <si>
    <t>Antonio Jesus Tineo Alonso</t>
  </si>
  <si>
    <t>41000612.edu@juntadeandalucia.es</t>
  </si>
  <si>
    <t>955739904</t>
  </si>
  <si>
    <t>677902296</t>
  </si>
  <si>
    <t>ERILLAS</t>
  </si>
  <si>
    <t>4843501TG8744S0001SG</t>
  </si>
  <si>
    <t>41002037</t>
  </si>
  <si>
    <t>Explanada de la estación S/N</t>
  </si>
  <si>
    <t>Juan Francisco Tirado Fernández</t>
  </si>
  <si>
    <t>41002037.edu@juntadeandalucia.es</t>
  </si>
  <si>
    <t>955879524</t>
  </si>
  <si>
    <t>654111664</t>
  </si>
  <si>
    <t>41002751</t>
  </si>
  <si>
    <t>C.E.I.P. - Francisco Reina</t>
  </si>
  <si>
    <t>Martín de la Jara</t>
  </si>
  <si>
    <t>Calle MarianaPineda s/n</t>
  </si>
  <si>
    <t>Mª Asunción Ruiz Giráldez</t>
  </si>
  <si>
    <t>41002751.edu@juntadeandalucia.es</t>
  </si>
  <si>
    <t>671592545</t>
  </si>
  <si>
    <t>653759989</t>
  </si>
  <si>
    <t>CEIP "FRANCISCO REINA"</t>
  </si>
  <si>
    <t>5592901UG2059S0001TP</t>
  </si>
  <si>
    <t>LOS LÁPICES</t>
  </si>
  <si>
    <t>41602247</t>
  </si>
  <si>
    <t>C.E.I.P. - La Alunada</t>
  </si>
  <si>
    <t>C/ Higuera S / N</t>
  </si>
  <si>
    <t>Francisco Bonilla Sosa</t>
  </si>
  <si>
    <t>frboso@gmail.com</t>
  </si>
  <si>
    <t>955649502</t>
  </si>
  <si>
    <t>634440899</t>
  </si>
  <si>
    <t>ALUNADA</t>
  </si>
  <si>
    <t>9722004TG5492S0001JL</t>
  </si>
  <si>
    <t>41000624</t>
  </si>
  <si>
    <t>C.E.I.P. - San Plácido</t>
  </si>
  <si>
    <t>Núcleo Residencial San Plácido s/nº</t>
  </si>
  <si>
    <t>Mª Soledad Ariza Campos</t>
  </si>
  <si>
    <t>41000624.edu@juntadeandalucia.es</t>
  </si>
  <si>
    <t>954822901</t>
  </si>
  <si>
    <t>671593698</t>
  </si>
  <si>
    <t>EDIFICIO DEL COLEGIO</t>
  </si>
  <si>
    <t>EDIFICIO DEL COMEDOR ESCOLAR</t>
  </si>
  <si>
    <t>41000910</t>
  </si>
  <si>
    <t>C.E.I.P. - Bernardo Barco</t>
  </si>
  <si>
    <t>Avda. Fuentes de Andalucía   s/n</t>
  </si>
  <si>
    <t>Francisco Ortiz Domínguez</t>
  </si>
  <si>
    <t>41000910.edu@juntadeandalucia.es</t>
  </si>
  <si>
    <t>955649708</t>
  </si>
  <si>
    <t>697950256</t>
  </si>
  <si>
    <t>5507741TG8650N0001TU</t>
  </si>
  <si>
    <t>41000338</t>
  </si>
  <si>
    <t>C.E.I.P. - Maestro Rafael Bravo Martín</t>
  </si>
  <si>
    <t>C/Luís Jaramillo s/n</t>
  </si>
  <si>
    <t>Noelia Carrasco Alvarado</t>
  </si>
  <si>
    <t>41000338.edu@juntadeandalucia.es</t>
  </si>
  <si>
    <t>955622297</t>
  </si>
  <si>
    <t>651991063</t>
  </si>
  <si>
    <t>Maestro Rafael Bravo M.</t>
  </si>
  <si>
    <t>6671001tg3566n0001fw</t>
  </si>
  <si>
    <t>Edificio Primaria y ESO</t>
  </si>
  <si>
    <t>EDIFICIO INFANTIL Y PRIMARIA</t>
  </si>
  <si>
    <t>41003236</t>
  </si>
  <si>
    <t>C/ Murillo s/n, Palomares del Río 41928</t>
  </si>
  <si>
    <t>Laura Curciel González</t>
  </si>
  <si>
    <t>41003236.edu@juntadeandalucia.es</t>
  </si>
  <si>
    <t>697952115</t>
  </si>
  <si>
    <t>General</t>
  </si>
  <si>
    <t>0851801QB6305S0001BL</t>
  </si>
  <si>
    <t>41003391</t>
  </si>
  <si>
    <t>CARRETERA OLVERA S/N</t>
  </si>
  <si>
    <t>ANA RACERO CID</t>
  </si>
  <si>
    <t>41003391.edu@juntadeandalucia.es</t>
  </si>
  <si>
    <t>955859904</t>
  </si>
  <si>
    <t>657066835</t>
  </si>
  <si>
    <t>COLEGIO LA INMACULADA</t>
  </si>
  <si>
    <t>2245001UF0924S0001QA</t>
  </si>
  <si>
    <t>41000739</t>
  </si>
  <si>
    <t>C.E.I.P. - San Juan Bautista</t>
  </si>
  <si>
    <t>C/ Salvador Allende, nº1</t>
  </si>
  <si>
    <t>Mª Angeles Romero Matos</t>
  </si>
  <si>
    <t>41000739.edu@juntadeandalucia.es</t>
  </si>
  <si>
    <t>696410167</t>
  </si>
  <si>
    <t>8369801TF3996N0001OL</t>
  </si>
  <si>
    <t>8664702TF3986N0001AG</t>
  </si>
  <si>
    <t>41002657</t>
  </si>
  <si>
    <t>C.E.I.P. - Nuestro Padre Jesús Nazareno</t>
  </si>
  <si>
    <t>Carretera de Paradas, 4</t>
  </si>
  <si>
    <t>María del Carmen Mármol Gavilán</t>
  </si>
  <si>
    <t>41002657.edu@juntadeandalucia.es</t>
  </si>
  <si>
    <t>955967502</t>
  </si>
  <si>
    <t>697952380</t>
  </si>
  <si>
    <t>C.E.I.P Nuestro Padre Jesús Nazareno</t>
  </si>
  <si>
    <t>41010401</t>
  </si>
  <si>
    <t>E.I. - Abgena</t>
  </si>
  <si>
    <t>Bda. Santa Rosa, s/n</t>
  </si>
  <si>
    <t>Mª Rosario Mendoza Poley</t>
  </si>
  <si>
    <t>41010401.edu@juntadeandalucia.es</t>
  </si>
  <si>
    <t>955622652</t>
  </si>
  <si>
    <t>656464991</t>
  </si>
  <si>
    <t>MÓDULO 1 Y 2</t>
  </si>
  <si>
    <t>41003251</t>
  </si>
  <si>
    <t>C.E.I.P. - Miguel Rueda</t>
  </si>
  <si>
    <t>C/ Estación, s/n</t>
  </si>
  <si>
    <t>José Francisco López Rodríguez</t>
  </si>
  <si>
    <t>41003251.edu@juntadeandalucia.es</t>
  </si>
  <si>
    <t>955967810</t>
  </si>
  <si>
    <t>635181505</t>
  </si>
  <si>
    <t>8404914TG7380S0001ZM</t>
  </si>
  <si>
    <t>8367103TF3986N0001SG</t>
  </si>
  <si>
    <t>41003583</t>
  </si>
  <si>
    <t>C.E.I.P. - Florentina Bou</t>
  </si>
  <si>
    <t>CERVANTES, 34</t>
  </si>
  <si>
    <t>AGUSTIN  MARTINEZ  RAMOS</t>
  </si>
  <si>
    <t>41003583.edu@juntadeandalucia.es</t>
  </si>
  <si>
    <t>954622351</t>
  </si>
  <si>
    <t>671568310</t>
  </si>
  <si>
    <t>CEIP FLORENTINA BOU</t>
  </si>
  <si>
    <t>2642001QB5124S0001MA</t>
  </si>
  <si>
    <t>41017156</t>
  </si>
  <si>
    <t>C.E.I.P. - Guliena</t>
  </si>
  <si>
    <t>PLAZA DEL SALVADOR S/N</t>
  </si>
  <si>
    <t>SUSANA MORENO GÓMEZ</t>
  </si>
  <si>
    <t>41017156.edu@juntadeandalucia.es</t>
  </si>
  <si>
    <t>955739943</t>
  </si>
  <si>
    <t>687398047</t>
  </si>
  <si>
    <t>9497923QB2690S0001RY</t>
  </si>
  <si>
    <t>41002748</t>
  </si>
  <si>
    <t>C.E.I.P. - Encarnación Ruiz Porras</t>
  </si>
  <si>
    <t>Marinaleda/Matarredonda</t>
  </si>
  <si>
    <t>Pedro Jesús Marina Aranda</t>
  </si>
  <si>
    <t>41002748.edu@juntadeandalucia.es</t>
  </si>
  <si>
    <t>954822906</t>
  </si>
  <si>
    <t>671534367</t>
  </si>
  <si>
    <t>Verde</t>
  </si>
  <si>
    <t>4843502TG8744S0001ZG</t>
  </si>
  <si>
    <t>41003285</t>
  </si>
  <si>
    <t>C.E.I.P. - Pedro Parias</t>
  </si>
  <si>
    <t>Avda San Fernando 17</t>
  </si>
  <si>
    <t>Jose Antonio molina diaz</t>
  </si>
  <si>
    <t>41003285.edu@juntadeandalucia.es</t>
  </si>
  <si>
    <t>697952383</t>
  </si>
  <si>
    <t>pedro parias</t>
  </si>
  <si>
    <t>41002554</t>
  </si>
  <si>
    <t>El Madroño</t>
  </si>
  <si>
    <t>carretera Berrocal - El Madroño s/n</t>
  </si>
  <si>
    <t>Carmen Vazquez Romero</t>
  </si>
  <si>
    <t>41002554.edu@juntadeandalucia.es</t>
  </si>
  <si>
    <t>671565693</t>
  </si>
  <si>
    <t>605087380</t>
  </si>
  <si>
    <t>AYTO EL MADROÑO</t>
  </si>
  <si>
    <t>5507701TG8650N0001YU</t>
  </si>
  <si>
    <t>tipo sevilla</t>
  </si>
  <si>
    <t>41016000</t>
  </si>
  <si>
    <t>AVENIDA DE RODIN, S/N</t>
  </si>
  <si>
    <t>Mª EUGENIA GARCÍA GARRIDO</t>
  </si>
  <si>
    <t>41016000.edu@juntadeandalucia.es</t>
  </si>
  <si>
    <t>854560610</t>
  </si>
  <si>
    <t>625288318</t>
  </si>
  <si>
    <t>CEIP. FÉLIX HERNÁNDEZ BARRERA (EDUCACIÓN INFANTIL)</t>
  </si>
  <si>
    <t>1630201QB5112N0001LA</t>
  </si>
  <si>
    <t>41000648</t>
  </si>
  <si>
    <t>Sandra María Cantillo Salguero</t>
  </si>
  <si>
    <t>41000648.edu@juntadeandalucia.es</t>
  </si>
  <si>
    <t>955622117</t>
  </si>
  <si>
    <t>625341286</t>
  </si>
  <si>
    <t>8879004QB4387N0001XU</t>
  </si>
  <si>
    <t>41004125</t>
  </si>
  <si>
    <t>E.I. - María del Carmen Gutiérrez</t>
  </si>
  <si>
    <t>C/ Camino de la Pañoleta S/N.</t>
  </si>
  <si>
    <t>Ana Isaabel Barco Carrasco</t>
  </si>
  <si>
    <t>41004125.edu@juntadeandalucia.es</t>
  </si>
  <si>
    <t>955622649</t>
  </si>
  <si>
    <t>697952401</t>
  </si>
  <si>
    <t>8879005QB4387N0001IU</t>
  </si>
  <si>
    <t>Edif naranja</t>
  </si>
  <si>
    <t>Código</t>
  </si>
  <si>
    <t>SCI</t>
  </si>
  <si>
    <t>SCV</t>
  </si>
  <si>
    <t>Denominación</t>
  </si>
  <si>
    <t>Provincia</t>
  </si>
  <si>
    <t>Municipio</t>
  </si>
  <si>
    <t>Nivel</t>
  </si>
  <si>
    <t>Nombre y apellidos del director del centro</t>
  </si>
  <si>
    <t>Correo electrónico de contacto del centro</t>
  </si>
  <si>
    <t>Teléfono del director del centro</t>
  </si>
  <si>
    <t>Teléfono móvil del director del centro</t>
  </si>
  <si>
    <t>Estado</t>
  </si>
  <si>
    <t>Nombre de Edificio</t>
  </si>
  <si>
    <t>Año de construcción</t>
  </si>
  <si>
    <t>Referencia catastral</t>
  </si>
  <si>
    <t>Año de última reforma</t>
  </si>
  <si>
    <t>Número de alumnos</t>
  </si>
  <si>
    <t>Número de aulas</t>
  </si>
  <si>
    <t>Tipo de horario</t>
  </si>
  <si>
    <t>Actividades extraescolares</t>
  </si>
  <si>
    <t>Otras actividades municipales</t>
  </si>
  <si>
    <t>Tipo de fachada</t>
  </si>
  <si>
    <t>¿Las ventanas de su centro cuentan con vidrio doble?</t>
  </si>
  <si>
    <t>Tipo de carpinterías más comunes de las ventanas de su centro</t>
  </si>
  <si>
    <t>¿Existen ventanas descuadradas o con ranuras que dejan pasar el aire?</t>
  </si>
  <si>
    <t>Tipo de cubierta del Edificio</t>
  </si>
  <si>
    <t>¿En su centro existen problemas de humedades en la cubierta o tejado del edificio?</t>
  </si>
  <si>
    <t>¿Cómo de importantes son los problemas de humedades en la cubierta o tejado del edificio?</t>
  </si>
  <si>
    <t>¿Su Centro cuenta con dispositivos de Protección Solar?</t>
  </si>
  <si>
    <t> Tipo de protección solar</t>
  </si>
  <si>
    <t>Estado de conservación de los dispositivos de Protección Solar</t>
  </si>
  <si>
    <t>¿En Invierno se producen condensaciones en las paredes de las Aulas?</t>
  </si>
  <si>
    <t>¿Su centro cuenta con Caldera?</t>
  </si>
  <si>
    <t>Combustible que utiliza la Caldera</t>
  </si>
  <si>
    <t>Datos de consumo del último año en euros de la caldera</t>
  </si>
  <si>
    <t>Número de averías o paradas al año  de la caldera no previstas o debidas al mal funcionamiento</t>
  </si>
  <si>
    <t>Número de meses que funciona al año la caldera</t>
  </si>
  <si>
    <t>¿Su centro cuenta con Radiadores de Agua Caliente?</t>
  </si>
  <si>
    <t>Número aproximado de averías al año de los radiadores de agua caliente</t>
  </si>
  <si>
    <t>¿Su centro cuenta con Radiadores eléctricos?</t>
  </si>
  <si>
    <t>Número aproximado de averías al año de los radiadores eléctricos</t>
  </si>
  <si>
    <t>¿Su centro cuenta con Instalación de Refrigeración?</t>
  </si>
  <si>
    <t>Tipo de Instalación de Refrigeración</t>
  </si>
  <si>
    <t>Número de aulas con refrigeración</t>
  </si>
  <si>
    <t>¿Comedor refrigerado?</t>
  </si>
  <si>
    <t>¿Zona de Administración refrigerada?</t>
  </si>
  <si>
    <t>Número aproximado de averías al año de la refrigeración</t>
  </si>
  <si>
    <t>Número de meses que funciona al año la refrigeración</t>
  </si>
  <si>
    <t>Ventiladores de techo en aulas</t>
  </si>
  <si>
    <t>Tipo de Instalación de Iluminación Interior más repetida</t>
  </si>
  <si>
    <t>¿Valora que el nivel de iluminación es suficiente?</t>
  </si>
  <si>
    <t>¿Tiene sistema de control de presencia?</t>
  </si>
  <si>
    <t>Control de presencia en las aulas</t>
  </si>
  <si>
    <t>Control de presencia en aseos</t>
  </si>
  <si>
    <t>Control de presencia en zonas comunes</t>
  </si>
  <si>
    <t>Control de presencia en otras zonas</t>
  </si>
  <si>
    <t>Número de aulas con ordenadores</t>
  </si>
  <si>
    <t>Número de aulas con pizarra digital</t>
  </si>
  <si>
    <t>¿Su centro cuenta con Instalación de Energía Solar?</t>
  </si>
  <si>
    <t>¿Se trata de una instalación solar para generar agua caliente?</t>
  </si>
  <si>
    <t>¿Agua caliente en vestuarios?</t>
  </si>
  <si>
    <t>¿Agua caliente en aseos?</t>
  </si>
  <si>
    <t>¿Agua caliente en cocina?</t>
  </si>
  <si>
    <t>¿Agua caliente en Otros?</t>
  </si>
  <si>
    <t>Consumo anual, en litros, de agua fría</t>
  </si>
  <si>
    <t>Consumo anual, en litros, de agua caliente</t>
  </si>
  <si>
    <t>Número de paneles solares térmicos</t>
  </si>
  <si>
    <t>Número aproximado de averías al año de los paneles solares térmicos</t>
  </si>
  <si>
    <t>¿Se trata de una instalación para generar electricidad (mediante instalación de paneles fotovoltaicos?</t>
  </si>
  <si>
    <t>Número de potencia de la instalación fotovoltaica, de acuerdo a la factura de generación de electricidad</t>
  </si>
  <si>
    <t>Número aproximado de averías al año de la instalación fotovoltaica</t>
  </si>
  <si>
    <t>¿Cuenta con caldera de biomasa?</t>
  </si>
  <si>
    <t>Número aproximado de averías al año de la caldera de biomasa</t>
  </si>
  <si>
    <t>¿Su centro tiene realizada la Calificación Energética?</t>
  </si>
  <si>
    <t> Letra de la Calificación Energética del centro</t>
  </si>
  <si>
    <t>¿Se ha realziado alguna auditoría energética en los últimos tres años?</t>
  </si>
  <si>
    <t xml:space="preserve">Valoración = (SCI+SCV+Uso+ Envolvente+Huecos+RI)*Coef Al*Coef EE </t>
  </si>
  <si>
    <r>
      <rPr>
        <b/>
        <sz val="11"/>
        <rFont val="Calibri"/>
        <family val="2"/>
        <scheme val="minor"/>
      </rPr>
      <t xml:space="preserve">Envolvente </t>
    </r>
    <r>
      <rPr>
        <sz val="11"/>
        <rFont val="Calibri"/>
        <family val="2"/>
        <scheme val="minor"/>
      </rPr>
      <t>= Antigüedad * factor condensaciones paredes * factor humedades cubierta</t>
    </r>
  </si>
  <si>
    <t>Antigüedad</t>
  </si>
  <si>
    <t>Factor de condensación en parades</t>
  </si>
  <si>
    <t>Factor de humedades en cubierta</t>
  </si>
  <si>
    <t>Sí</t>
  </si>
  <si>
    <t>No</t>
  </si>
  <si>
    <r>
      <rPr>
        <b/>
        <sz val="11"/>
        <rFont val="Calibri"/>
        <family val="2"/>
        <scheme val="minor"/>
      </rPr>
      <t>Huecos</t>
    </r>
    <r>
      <rPr>
        <sz val="11"/>
        <rFont val="Calibri"/>
        <family val="2"/>
        <scheme val="minor"/>
      </rPr>
      <t xml:space="preserve"> = (Vidrio + Carpintería + Protección solar) * factor descuadre ventanas</t>
    </r>
  </si>
  <si>
    <t>Vidrio</t>
  </si>
  <si>
    <t>carpintería</t>
  </si>
  <si>
    <t>Protección solar</t>
  </si>
  <si>
    <t>vidrio simple</t>
  </si>
  <si>
    <t>Madera</t>
  </si>
  <si>
    <t>LAMAS-CORRECTO</t>
  </si>
  <si>
    <t>vidrio doble</t>
  </si>
  <si>
    <t>Hierro</t>
  </si>
  <si>
    <t>LAMAS-DEFICIENTE</t>
  </si>
  <si>
    <t>Aluminio</t>
  </si>
  <si>
    <t>PERSIANAS-CORRECTO</t>
  </si>
  <si>
    <t>PERSIANAS-DEFICIENTE</t>
  </si>
  <si>
    <r>
      <rPr>
        <b/>
        <sz val="11"/>
        <color theme="1"/>
        <rFont val="Calibri"/>
        <family val="2"/>
        <scheme val="minor"/>
      </rPr>
      <t xml:space="preserve">RI </t>
    </r>
    <r>
      <rPr>
        <sz val="11"/>
        <color theme="1"/>
        <rFont val="Calibri"/>
        <family val="2"/>
        <scheme val="minor"/>
      </rPr>
      <t xml:space="preserve">= factor Paradas calefacción + factor Paradas radiadores + factor suficiencia iluminación </t>
    </r>
  </si>
  <si>
    <t>paradas CALEFACCIÓN</t>
  </si>
  <si>
    <t>paradas radiadores</t>
  </si>
  <si>
    <t>iluminación insuficiente</t>
  </si>
  <si>
    <t>sí</t>
  </si>
  <si>
    <t>Coef Al</t>
  </si>
  <si>
    <t>Coef EE</t>
  </si>
  <si>
    <t>Envolvente</t>
  </si>
  <si>
    <t>Huecos</t>
  </si>
  <si>
    <t>Rendimiento de instalaciones</t>
  </si>
  <si>
    <t>Coeficiente de alumnado</t>
  </si>
  <si>
    <t>Coeficiente de eficiencia</t>
  </si>
  <si>
    <t>Horario</t>
  </si>
  <si>
    <t>Tipo de vidrio</t>
  </si>
  <si>
    <t>Doble</t>
  </si>
  <si>
    <t>Simple</t>
  </si>
  <si>
    <t>Persiana</t>
  </si>
  <si>
    <t>Lama</t>
  </si>
  <si>
    <t>Estado de conservación</t>
  </si>
  <si>
    <t>Correcto</t>
  </si>
  <si>
    <t>Deficiente</t>
  </si>
  <si>
    <t>Valoración=(SCV+horario+envolvente+protección solar)</t>
  </si>
  <si>
    <t>Descuadre ventanas</t>
  </si>
  <si>
    <r>
      <t xml:space="preserve">CRITERIOS DE VALORACIÓN: </t>
    </r>
    <r>
      <rPr>
        <b/>
        <sz val="11"/>
        <color rgb="FF0070C0"/>
        <rFont val="Calibri"/>
        <family val="2"/>
        <scheme val="minor"/>
      </rPr>
      <t>Criterio Invierno</t>
    </r>
  </si>
  <si>
    <r>
      <t xml:space="preserve">CRITERIOS DE VALORACIÓN: </t>
    </r>
    <r>
      <rPr>
        <b/>
        <sz val="11"/>
        <color rgb="FFC00000"/>
        <rFont val="Calibri"/>
        <family val="2"/>
        <scheme val="minor"/>
      </rPr>
      <t>Criterio Verano</t>
    </r>
  </si>
  <si>
    <t>Sin protección</t>
  </si>
  <si>
    <t>Uso</t>
  </si>
  <si>
    <t>Mañana</t>
  </si>
  <si>
    <t>Valoración
(Criterio Invierno)</t>
  </si>
  <si>
    <t>Valoración
(Criterio Verano)</t>
  </si>
  <si>
    <t xml:space="preserve">¿Su centro tiene realizada la Calificación Energética? </t>
  </si>
  <si>
    <r>
      <t xml:space="preserve">Valoración
(Criterio </t>
    </r>
    <r>
      <rPr>
        <b/>
        <sz val="10"/>
        <color rgb="FF0070C0"/>
        <rFont val="Arial"/>
        <family val="2"/>
      </rPr>
      <t>Invierno)</t>
    </r>
  </si>
  <si>
    <r>
      <t xml:space="preserve">Valoración
(Criterio </t>
    </r>
    <r>
      <rPr>
        <b/>
        <sz val="10"/>
        <color rgb="FFC00000"/>
        <rFont val="Arial"/>
        <family val="2"/>
      </rPr>
      <t>Verano)</t>
    </r>
  </si>
  <si>
    <t>1. ENTIDAD PROPONE: Claustro
TIPO: Climatizar la sala de profesores y los despachos
OBJETIVO:Habilitar estas zonas para poder realizar un trabajo adecuado.
-----
2. ENTIDAD PROPONE: ConsejoEscolar
TIPO: Cubrir alguna parte del patio.
OBJETIVO:Habilitar alguna zona con sombra para los recreos y para las clases de Educación Física.</t>
  </si>
  <si>
    <t>1. ENTIDAD PROPONE: AMPA
TIPO: CLIMATIZACIÓN DE AULAS Y OTRAS DEPENDENCIAS DE USO POR ALUMNOS/AS
OBJETIVO:CREACIÓN DE AMBIENTE APROPIADO PARA DESARROLLAR EN CONDICIONES ÓPTIMAS EL TRABAJO ESCOLAR
-----
2. ENTIDAD PROPONE: ConsejoEscolar
TIPO: CLIMATIZACIÓN DE AULAS Y DEMÁS DEPENDENCIAS DEL CENTRO
OBJETIVO:CONSEGUIR UNA TEMPERATURA ADECUADA DE ACUERDO CON LA NORMATIVA VIGENTE SOBRE CLIMATIZACIÓN Y EFICIENCIA ENERGÉTICA</t>
  </si>
  <si>
    <t>1. ENTIDAD PROPONE: ConsejoEscolar
TIPO: Instalación de AC y mejora de aislamientos
OBJETIVO:Mejorar las condiciones climáticas del edificio</t>
  </si>
  <si>
    <t>1. ENTIDAD PROPONE: ConsejoEscolar
TIPO: Instalar AC frío y calor y mejorar aislamientos
OBJETIVO:Mejorar el aislamiento del centro y climatización</t>
  </si>
  <si>
    <t>1. ENTIDAD PROPONE: ConsejoEscolar
TIPO: Instalar AC y mejorar aislamientos del edificio
OBJETIVO:Mejorar la climatización del edificio</t>
  </si>
  <si>
    <t>1. ENTIDAD PROPONE: AMPA
TIPO: refrigeración
OBJETIVO:climatizar las aulas y espacios del Centro
-----
2. ENTIDAD PROPONE: Claustro
TIPO: refrigeración
OBJETIVO:climatizar las aulas y espacios del Centro
-----
3. ENTIDAD PROPONE: ConsejoEscolar
TIPO: refrigeración
OBJETIVO:climatizar las aulas y espacios del Centro</t>
  </si>
  <si>
    <t>1. ENTIDAD PROPONE: AMPA
TIPO: Climaticación
OBJETIVO:Colocar aires acondicionados
-----
2. ENTIDAD PROPONE: ConsejoEscolar
TIPO: Climaticación
OBJETIVO:Plantación de árboles
-----
3. ENTIDAD PROPONE: ConsejoEscolar
TIPO: Climaticación
OBJETIVO:Techo para evitar sol en el patio
-----
4. ENTIDAD PROPONE: ConsejoEscolar
TIPO: Climaticación
OBJETIVO:Toldos</t>
  </si>
  <si>
    <t>1. ENTIDAD PROPONE: AMPA
TIPO: Colocar material aislante en las paredes exteriores, interiores y techos donde sea posible.
OBJETIVO:Mejorar la eficiencia energética
-----
2. ENTIDAD PROPONE: AMPA
TIPO: Sustituir a led la iluminación de todo el centro.
OBJETIVO:Mejorar la eficiencia energética
-----
3. ENTIDAD PROPONE: AMPA
TIPO: Instalar toldos en las orientaciones este-sur-oeste de ambos edificios.
OBJETIVO:Mejorar la eficiencia energética
-----
4. ENTIDAD PROPONE: AMPA
TIPO: Sustituir las cubiertas por otra más aislante o cubrir estas con otros métodos de aislamiento.
OBJETIVO:Mejorar la eficiencia energética
-----
5. ENTIDAD PROPONE: AMPA
TIPO: Abrir huecos para colocar ventanas en algunos espacios del centro para que tuvieran luz natural, y facilitar la ventilación de estos y otros espacios que se verían beneficiados igualmente.
OBJETIVO:Aumentar la luminosidad en algunas dependencias.
-----
6. ENTIDAD PROPONE: AMPA
TIPO: Sustituir las ventanas actuales de un sólo cristal y marco de acero galvanizado que no encajan bien
OBJETIVO:Mejorar la eficiencia energética
-----
7. ENTIDAD PROPONE: AMPA
TIPO: Instalar sistema de climatización en todo el centro (aire acondicionado)
OBJETIVO:Reducir al menos la temperatura 10 grados en algunas aulas, que superan los 35.
-----
8. ENTIDAD PROPONE: AMPA
TIPO: Instalar sistemas que ayuden al ahorro eléctrico en todo el centro (sensores de presencia, temporizadores, etc.).
OBJETIVO:Aumentar la eficiencia energética.
-----
9. ENTIDAD PROPONE: AMPA
TIPO: Colocar toldos u otro medio que aporte sombra entre los edificios y entre estos y las puertas exteriores del recinto escolar.
OBJETIVO:Reducir la temperatura en el exterior de los edificios.
-----
10. ENTIDAD PROPONE: AMPA
TIPO: Colocar ventiladores en todos las dependencias del centro.
OBJETIVO:Reducir la temperatura en el interior de los edificios.
-----
11. ENTIDAD PROPONE: AMPA
TIPO: Cambiar la caldera actual de gasoil por una de biomasa o gas natural.
OBJETIVO:Mejorar la eficiencia energética
-----
12. ENTIDAD PROPONE: AMPA
TIPO: Cubrir la pista polideportiva, ya que no contamos con ningún espacio a la sombra para realizar actividades con algunos cursos a la vez.
OBJETIVO:Poder realizar actividades en el centro en gran grupo.
-----
13. ENTIDAD PROPONE: AMPA
TIPO: Reponer el material de las juntas de dilatación de ambos edificios. Está habiendo filtraciones de agua en el edificio principal.
OBJETIVO:Evitar humedades.
-----
14. ENTIDAD PROPONE: AMPA
TIPO: Sembrar en los patios arboleda, y en las proximidades de los edificios también. Colocar toldos u otro sistema que aporte zonas de sombra a los patios de primaria e infantil.
OBJETIVO:Reducir la temperatura en el exterior del edificio
-----
15. ENTIDAD PROPONE: Claustro
TIPO: Instalar toldos en las orientaciones este-sur-oeste de ambos edificios.
OBJETIVO:Mejorar la eficiencia energética
-----
16. ENTIDAD PROPONE: Claustro
TIPO: Sustituir las ventanas actuales de un sólo cristal y marco de acero galvanizado que no encajan bien
OBJETIVO:Mejorar la eficiencia energética
-----
17. ENTIDAD PROPONE: Claustro
TIPO: Reponer el material de las juntas de dilatación de ambos edificios. Está habiendo filtraciones de agua en el edificio principal.
OBJETIVO:Evitar humedades.
-----
18. ENTIDAD PROPONE: Claustro
TIPO: Colocar ventiladores en todos las dependencias del centro.
OBJETIVO:Reducir la temperatura en el interior de los edificios.
-----
19. ENTIDAD PROPONE: Claustro
TIPO: Sustituir a led la iluminación de todo el centro.
OBJETIVO:Mejorar la eficiencia energética-OVERFLOW-OVERFLOW-OVERFLOW-OVERFLOW-OVERFLOW-OVERFLOW-OVERFLOW-OVERFLOW-OVERFLOW-OVERFLOW-OVERFLOW-OVERFLOW-OVERFLOW-OVERFLOW-OVERFLOW-OVERFLOW-OVERFLOW-OVERFLOW-OVERFLOW-OVERFLOW-OVERFLOW-OVERFLOW-OVERFLOW</t>
  </si>
  <si>
    <t>1. ENTIDAD PROPONE: AMPA
TIPO: Sustituir las cubiertas por otra más aislante o cubrir estas con otros métodos de aislamiento.
OBJETIVO:Reducir la temperatura en el exterior.
-----
2. ENTIDAD PROPONE: AMPA
TIPO: Sustituir a led la iluminación de todo el centro.
OBJETIVO:Reducir el gasto energético y los gases contaminantes.
-----
3. ENTIDAD PROPONE: AMPA
TIPO: Sustituir las cubiertas por otra más aislante o cubrir estas con otros métodos de aislamiento.
OBJETIVO:Reducir la temperatura en el interior de los edificios.
-----
4. ENTIDAD PROPONE: AMPA
TIPO: Cubrir la pista polideportiva, ya que no contamos con ningún espacio a la sombra para realizar actividades con algunos cursos a la vez.
OBJETIVO:Poder realizar actividades en gran grupo en el centro en los meses de calor.
-----
5. ENTIDAD PROPONE: AMPA
TIPO: Abrir huecos para colocar ventanas en algunos espacios del centro para que tuvieran luz natural, y facilitar la ventilación de estos y otros espacios que se verían beneficiados igualmente.
OBJETIVO:Aumentar la entrada de luz en algunas dependencias.
-----
6. ENTIDAD PROPONE: AMPA
TIPO: Colocar material aislante en las paredes exteriores, interiores y techos donde sea posible.
OBJETIVO:Reducir la temperatura en el interior de los edificios.
-----
7. ENTIDAD PROPONE: AMPA
TIPO: Instalar sistema de climatización en todo el centro (aire acondicionado)
OBJETIVO:Bajar la temperatura de las aulas y otros espacios 10 grados al menos. Actualmente se alcanzan más de 35 en algunas aulas.
-----
8. ENTIDAD PROPONE: AMPA
TIPO: Instalar sistemas que ayuden al ahorro eléctrico en todo el centro (sensores de presencia, temporizadores, etc.).
OBJETIVO:Mejorar la eficiencia energética del centro.
-----
9. ENTIDAD PROPONE: AMPA
TIPO: Sustituir las ventanas actuales de un sólo cristal y marco de acero galvanizado que no encajan bien.
OBJETIVO:Mejorar la eficiencia energética.
-----
10. ENTIDAD PROPONE: AMPA
TIPO: Cambiar la caldera actual de gasoil por una de biomasa o gas natural.
OBJETIVO:Reducir el gasto energético y los gases contaminantes.
-----
11. ENTIDAD PROPONE: AMPA
TIPO: Reponer el material de las juntas de dilatación de ambos edificios. Está habiendo filtraciones de agua en el edificio principal.
OBJETIVO:Reducir las filtraciones de agua.
-----
12. ENTIDAD PROPONE: AMPA
TIPO: Colocar ventiladores en todos las dependencias del centro.
OBJETIVO:Reducir la temperatura en el interior de los edificios
-----
13. ENTIDAD PROPONE: AMPA
TIPO: Instalar toldos en las orientaciones este-sur-oeste de ambos edificios.
OBJETIVO:Reducir la temperatura en el interior de los edificios.
-----
14. ENTIDAD PROPONE: AMPA
TIPO: Colocar toldos u otro medio que aporte sombra entre los edificios y entre estos y las puertas exteriores del recinto escolar.
OBJETIVO:Reducir la temperatura en el exterior de los edificios
-----
15. ENTIDAD PROPONE: Claustro
TIPO: Sustituir las cubiertas por otra más aislante o cubrir estas con otros métodos de aislamiento.
OBJETIVO:Reducir la temperatura en el interior de los edificios.
-----
16. ENTIDAD PROPONE: Claustro
TIPO: Colocar material aislante en las paredes exteriores, interiores y techos donde sea posible.
OBJETIVO:Reducir la temperatura en el interior de los edificios.
-----
17. ENTIDAD PROPONE: Claustro
TIPO: Instalar toldos en las orientaciones este-sur-oeste de ambos edificios.
OBJETIVO:Reducir la temperatura en el interior de los edificios.
-----
18. ENTIDAD PROPONE: Claustro
TIPO: Sustituir las ventanas actuales de un sólo cristal y marco de acero galvanizado que no encajan bien.
OBJETIVO:Mejorar la eficiencia energética.-OVERFLOW-OVERFLOW-OVERFLOW-OVERFLOW-OVERFLOW-OVERFLOW-OVERFLOW-OVERFLOW-OVERFLOW-OVERFLOW-OVERFLOW-OVERFLOW-OVERFLOW-OVERFLOW-OVERFLOW-OVERFLOW-OVERFLOW-OVERFLOW-OVERFLOW-OVERFLOW-OVERFLOW-OVERFLOW-OVERFLOW-OVERFLOW</t>
  </si>
  <si>
    <t xml:space="preserve">1. ENTIDAD PROPONE: ConsejoEscolar
TIPO: REFRIGERACIÓN Y EFICIENCIA ENERGETICA
OBJETIVO:Climatizar el centro </t>
  </si>
  <si>
    <t>1. ENTIDAD PROPONE: ConsejoEscolar
TIPO: REFRIGERACIÓN DEL CENTRO
OBJETIVO:MEJORAR LA CALIDAD DE LA ENSEÑANZA</t>
  </si>
  <si>
    <t>1. ENTIDAD PROPONE: ConsejoEscolar
TIPO: Instalación de aparatos de refrigeración
OBJETIVO:Reducir el calor en determinados meses</t>
  </si>
  <si>
    <t>1. ENTIDAD PROPONE: ConsejoEscolar
TIPO: Instalación sistemas de refrigeración
OBJETIVO:Mitigar el calor en determinados meses</t>
  </si>
  <si>
    <t>1. ENTIDAD PROPONE: AMPA
TIPO: Reformar el sistema de calefacción
OBJETIVO:Mejorar la climatización en invierno
-----
2. ENTIDAD PROPONE: AMPA
TIPO: Instalar persianas
OBJETIVO:Mejorar la climatización
-----
3. ENTIDAD PROPONE: AMPA
TIPO: Reformar el sistema de calefacción
OBJETIVO:Mejorar la climatización en invierno</t>
  </si>
  <si>
    <t>1. ENTIDAD PROPONE: ConsejoEscolar
TIPO: Refrigeración
OBJETIVO:Colocar aires acondicionados
-----
2. ENTIDAD PROPONE: ConsejoEscolar
TIPO: Sombra
OBJETIVO:Colocar en el patio elementos para sombra</t>
  </si>
  <si>
    <t>1. ENTIDAD PROPONE: ConsejoEscolar
TIPO: CLIMATIZACIÓN AULA AUDICIÓN Y LENGUAJE
OBJETIVO:CLIMATIZACIÓN OPTIMA DE LA ZONA
-----
2. ENTIDAD PROPONE: ConsejoEscolar
TIPO: CLIMATIZACIÓN SALA DE PROFESORES
OBJETIVO:CLIMATIZACIÓN OPTIMA DE LA ZONA
-----
3. ENTIDAD PROPONE: ConsejoEscolar
TIPO: CLIMATIZACIÓN AULA PEDAGOGÍA TERAPEÚTICA
OBJETIVO:CLIMATIZACIÓN OPTIMA DE LA ZONA
-----
4. ENTIDAD PROPONE: ConsejoEscolar
TIPO: CLIMATIZACIÓN DIRECCIÓN
OBJETIVO:CLIMATIZACIÓN OPTIMA DE LA ZONA
-----
5. ENTIDAD PROPONE: ConsejoEscolar
TIPO: CLIMATIZACIÓN JEFATURA DE ESTUDIOS
OBJETIVO:CLIMATIZACIÓN OPTIMA DE LA ZONA
-----
6. ENTIDAD PROPONE: ConsejoEscolar
TIPO: CLIMATIZACIÓN ADMINISTRACIÓN
OBJETIVO:CLIMATIZACIÓN OPTIMA DE LA ZONA
-----
7. ENTIDAD PROPONE: ConsejoEscolar
TIPO: CLIMATIZACIÓN SECRETARÍA
OBJETIVO:CLIMATIZACIÓN OPTIMA DE LA ZONA
-----
8. ENTIDAD PROPONE: ConsejoEscolar
TIPO: CLIMATIZACIÓN BIBLIOTECA DE CENTRO
OBJETIVO:CLIMATIZACIÓN OPTIMA DE LA ZONA</t>
  </si>
  <si>
    <t>1. ENTIDAD PROPONE: AMPA
TIPO: Colocación de aire acondicionado
OBJETIVO:Evitar el calor dentro de las aulas</t>
  </si>
  <si>
    <t>1. ENTIDAD PROPONE: ConsejoEscolar
TIPO: colocación de toldos y aire acondicionado
OBJETIVO:Evitar problemas de salud, poder trabajar y utilizar la zona de recreo cuando llegan las temperaturas altas, ya que por la disposición del edificio no tenemos sombras fuera y dentro del edificio el calor es insoportable.</t>
  </si>
  <si>
    <t>1. ENTIDAD PROPONE: ConsejoEscolar
TIPO: Instalación de aire acondicionado
OBJETIVO:Evitar el calor dentro del aula</t>
  </si>
  <si>
    <t>1. ENTIDAD PROPONE: ConsejoEscolar
TIPO: INSTALACIÓN Y ARREGLO DE AIRE ACONDICIONADO
OBJETIVO:CLIMATIZACIÓN EN MESES DE EXTREMO CALOR
-----
2. ENTIDAD PROPONE: ConsejoEscolar
TIPO: DETECTORES DE PRESENCIA EN ILUMINACIÓN
OBJETIVO:AHORRO ENERGÉTICO
-----
3. ENTIDAD PROPONE: ConsejoEscolar
TIPO: DOBLE ACRISTALAMIENTO
OBJETIVO:AISLAMIENTO DE FRÍO Y CALOR
-----
4. ENTIDAD PROPONE: ConsejoEscolar
TIPO: AUMENTO DE ZONAS DE SOMBRA EXTERIOR
OBJETIVO:CLIMATIZACIÓN EN MESES DE EXTREMO CALOR
-----
5. ENTIDAD PROPONE: ConsejoEscolar
TIPO: INSTALACIÓN DE PLACAS SOLARES
OBJETIVO:USO DE RENOVABLES
-----
6. ENTIDAD PROPONE: ConsejoEscolar
TIPO: INSTALACIÓN DE MECANISMOS DE SOMBRA AL PROPIO EDIFICIO
OBJETIVO:CLIMATIZACIÓN EN MESES DE EXTREMO CALOR
-----
7. ENTIDAD PROPONE: ConsejoEscolar
TIPO: ARREGLO DE LA CALDERA
OBJETIVO:CLIMATIZACIÓN EN MESES DE FRÍO</t>
  </si>
  <si>
    <t>1. ENTIDAD PROPONE: AMPA
TIPO: Colocación de una estructura cubierta que comunique el edificio de Infantil y el de Primaria.
OBJETIVO:Evitar la lluvia cuando el alumnado y el profesorado tiene que pasar de un edificio a otro.
-----
2. ENTIDAD PROPONE: AMPA
TIPO: Colocación de una estructura cubierta que comunique el edificio de Infantil y el de Primaria.
OBJETIVO:Evitar la lluvia cuando el alumnado y el profesorado tiene que pasar de un edificio a otro.
-----
3. ENTIDAD PROPONE: AMPA
TIPO: Colocación de estructuras que den sombra y fuentes en las zonas de patios. Reformar el patio eliminando el albero que está provocando alergias y enfermedades en el alumnado, sobre todo en los meses de más calor  por la polvareda que ocasiona el albero por falta de humedad.
OBJETIVO:Evitar enfermedades y hacer soportable la asistencia al colegio en los meses de más calor. Hacer habitable el patio en los meses de lluvia ya que, al formarse charcos que duran semanas por la mala canalización del alcantarillado, se hace imposible salir al recreo.
-----
4. ENTIDAD PROPONE: Claustro
TIPO: Colocación de estructuras que den sombra y fuentes en las zonas de patios. Reformar el patio eliminando el albero que está provocando alergias y enfermedades en el alumnado, sobre todo en los meses de más calor  por la polvareda que ocasiona el albero por falta de humedad.
OBJETIVO:Evitar enfermedades y hacer soportable la asistencia al colegio en los meses de más calor. Hacer habitable el patio en los meses de lluvia ya que, al formarse charcos que duran semanas por la mala canalización del alcantarillado, se hace imposible salir al recreo.
-----
5. ENTIDAD PROPONE: ConsejoEscolar
TIPO: Colocación de estructuras que den sombra y fuentes en las zonas de patios. Reformar el patio eliminando el albero que está provocando alergias y enfermedades en el alumnado, sobre todo en los meses de más calor  por la polvareda que ocasiona el albero por falta de humedad.
OBJETIVO:Evitar enfermedades y hacer soportable la asistencia al colegio en los meses de más calor. Hacer habitable el patio en los meses de lluvia ya que, al formarse charcos que duran semanas por la mala canalización del alcantarillado, se hace imposible salir al recreo.
-----
6. ENTIDAD PROPONE: ConsejoEscolar
TIPO: Colocación de una estructura cubierta que comunique el edificio de Infantil y el de Primaria.
OBJETIVO:Evitar la lluvia cuando el alumnado y el profesorado tiene que pasar de un edificio a otro.</t>
  </si>
  <si>
    <t>1. ENTIDAD PROPONE: AMPA
TIPO: Climatización de las distintas dependencias y colocación de toldos o estructuras que den sombra y fuentes en las zonas de patios y huerto.
OBJETIVO:Evitar enfermedades y hacer soportable la asistencia al colegio en los meses de más calor.
-----
2. ENTIDAD PROPONE: AMPA
TIPO: Colocación de una estructura cubierta que comunique el edificio de Infantil y el de Primaria.
OBJETIVO:Evitar la lluvia cuando el alumnado y el profesorado tiene que pasar de un edificio a otro.
-----
3. ENTIDAD PROPONE: Claustro
TIPO: Climatización de las distintas dependencias y colocación de toldos o estructuras que den sombra y fuentes en las zonas de patios y huerto.
OBJETIVO:Evitar enfermedades y hacer soportable la asistencia al colegio en los meses de más calor.
-----
4. ENTIDAD PROPONE: Claustro
TIPO: Colocación de una estructura cubierta que comunique el edificio de Infantil y el de Primaria.
OBJETIVO:Evitar la lluvia cuando el alumnado y el profesorado tiene que pasar de un edificio a otro.
-----
5. ENTIDAD PROPONE: ConsejoEscolar
TIPO: Colocación de una estructura cubierta que comunique el edificio de Infantil y el de Primaria.
OBJETIVO:Evitar la lluvia cuando el alumnado y el profesorado tiene que pasar de un edificio a otro.
-----
6. ENTIDAD PROPONE: ConsejoEscolar
TIPO: Climatización de las distintas dependencias y colocación de toldos o estructuras que den sombra y fuentes en las zonas de patios y huerto.
OBJETIVO:Evitar enfermedades y hacer soportable la asistencia al colegio en los meses de más calor.</t>
  </si>
  <si>
    <t>1. ENTIDAD PROPONE: ConsejoEscolar
TIPO: ARREGLO DEL SISTEMA DE ILUMINACIÓN: VENTANAS Y CIERRES
OBJETIVO:MEJORAR LA EFICIENCIA</t>
  </si>
  <si>
    <t>1. ENTIDAD PROPONE: ConsejoEscolar
TIPO: Utilización de las placas solares. Cambio de ventanas y puestas para evitar la pérdida energética, debido a la antiguiedad del edificio y a la no renovación de éstas.
OBJETIVO:Aprovechamiento de la energía y utilización de las placas solares instaladas en el centro.</t>
  </si>
  <si>
    <t>1. ENTIDAD PROPONE: ConsejoEscolar
TIPO: CAMBIAR LOS SISTEMAS DE CALEFACCIÓN Y REFRIGERACIÓN
OBJETIVO:MAYOR EFICIENCIA ENERGÉTICA
-----
2. ENTIDAD PROPONE: ConsejoEscolar
TIPO: INSTALACIÓN DE CARPINTERÍA METÁLICA EN ALUMINIO O PVC
OBJETIVO:AHORRO DE COSTES EN ILUMINACIÓN Y ELÉCTRICOS.</t>
  </si>
  <si>
    <t>1. ENTIDAD PROPONE: ConsejoEscolar
TIPO: CAMBIAR LOS SISTEMAS DE CALEFACCIÓN Y REFRIGERACIÓN PARA BUSCAR UNA MAYOR EFICIENCIA
OBJETIVO:MEJORAR LA EFICIENCIA</t>
  </si>
  <si>
    <t>1. ENTIDAD PROPONE: ConsejoEscolar
TIPO: ARREGLO DEL SISTEMA DE CIERRE DE LAS VENTANAS
OBJETIVO:MAYOR EFICIENCIA Y AHORRO ENERGÉTICO
-----
2. ENTIDAD PROPONE: ConsejoEscolar
TIPO: CAMBIAR LOS SISTEMAS DE REFRIGERACIÓN Y CALEFACCIÓN
OBJETIVO:MAYOR EFICIENCIA</t>
  </si>
  <si>
    <t>1. ENTIDAD PROPONE: AMPA
TIPO: TERMINAR DE INSTALAR SPLITS QUE FALTAN
OBJETIVO:CONSEGUIR QUE TODAS LAS AULAS ESTÉN CLIMATIZADAS
-----
2. ENTIDAD PROPONE: Claustro
TIPO: CLIMATIZAR LAS AULAS DE PT Y AL
OBJETIVO:CONSEGUIR QUE TODAS LAS AULAS ESTÉN CLIMATIZADAS
-----
3. ENTIDAD PROPONE: Claustro
TIPO: CAMBIAR FLUORESCENTES POR LEDS
OBJETIVO:CONSEGUIR REDUCIR EL CONSUMO ENERGÉTICO
-----
4. ENTIDAD PROPONE: ConsejoEscolar
TIPO: CONEXIÓN DEL RESTO DE SPLITS AL LA RED ELÉCTRICA
OBJETIVO:CONSEGUIR CLIMATIZACIÓN EN TODO EL CENTRO
-----
5. ENTIDAD PROPONE: ConsejoEscolar
TIPO: CONECTAR RED ELÉCTRICA DEL CENTRO A LA CASETA DE ENDESA 
OBJETIVO:AUMENTAR LA CAPACIDAD ELÉCTRICA PARA QUE NO SALTEN LOS DIFERENCIALES</t>
  </si>
  <si>
    <t>1. ENTIDAD PROPONE: ConsejoEscolar
TIPO: DOTAR DE CORTINAS TODAS LAS AULAS
OBJETIVO:EVITAR LA ACCIÓN DIRECTA DEL SOL</t>
  </si>
  <si>
    <t>1. ENTIDAD PROPONE: AMPA
TIPO: INSTALACIONES DE SPLIT DE AIRE ACONDICIONADO
OBJETIVO:CLIMATIZAR DEPENDENCIAS DEL ALUMNADO
-----
2. ENTIDAD PROPONE: AMPA
TIPO: REPARACIÓN DE CLARABOYAS
OBJETIVO:EVITAR HUMEDADES Y EFICIENCIA ENERGÉTICA
-----
3. ENTIDAD PROPONE: AMPA
TIPO: REPARACIÓN DE PERSIANAS Y CAMBIOS DE VENTANAS
OBJETIVO:AHORRAR ENERGÍA Y QUE LOS SPLIT TENGAN UN RENDIMIENTO ÓPTIMO
-----
4. ENTIDAD PROPONE: AMPA
TIPO: REVISIÓN DE LAS INSTALACIONES ELÉCTRICAS
OBJETIVO:COMPROBAR QUE LA INSTALACIÓN SOPORTA LA CARGA ENERGÉTICA SUFICIENTE PARA LA CLIMATIZACIÓN DE AULAS
-----
5. ENTIDAD PROPONE: Claustro
TIPO: MANTENIMIENTO Y CONSERVACIÓN DE SPLIT
OBJETIVO:MANTENER LA EFICACIA DE LOS EQUIPOS INSTALADOS
-----
6. ENTIDAD PROPONE: Claustro
TIPO: REVISIÓN DE LA INSTALACIÓN ELÉCTRICA
OBJETIVO:COMPROBAR SI LA INSTALACIÓN SOPORTA LA CARGA ENERGÉTICA SUFICIENTE PARA LA CLIMATIZACIÓN AUDECUADA DE LAS AULAS
-----
7. ENTIDAD PROPONE: Claustro
TIPO: REPARACIÓN DE LAS CLARABOYAS
OBJETIVO:EVITAR HUMEDADES Y EFICIENCIA ENERGÉTICA
-----
8. ENTIDAD PROPONE: Claustro
TIPO: INSTALACIÓN DE SPLIT.
OBJETIVO:CLIMATIZAR LAS DEPENDENCIAS DONDE SE ENCUENTRE EL ALUMNADO.
-----
9. ENTIDAD PROPONE: Claustro
TIPO: REPARACIÓN DE PERSIANAS Y CAMBIO DE VENTANAS.
OBJETIVO:AHORRO DE ENERGÍA Y EFICIENCIA ENERGÉTICA</t>
  </si>
  <si>
    <t>1. ENTIDAD PROPONE: AMPA
TIPO: SISTEMA DE REFRIGERACIÓN EN LAS AULAS
OBJETIVO:EVITAR LAS ALTAS TEMPERATURAS</t>
  </si>
  <si>
    <t>1. ENTIDAD PROPONE: Claustro
TIPO: CAMBIO DE PUERTAS DEL EDIFICIO
OBJETIVO:PERDIDA DE CALOR
-----
2. ENTIDAD PROPONE: Claustro
TIPO: CAMBIO LUCES FLUORESCENTES POR LED
OBJETIVO:AHORRO ENERGÉTICO
-----
3. ENTIDAD PROPONE: Claustro
TIPO: CAMBIO DE LAS VENTANAS DE HIERRO
OBJETIVO:UN CIERRE CORRECTO</t>
  </si>
  <si>
    <t>1. ENTIDAD PROPONE: AMPA
TIPO: La salud de los alumnos esta en riesgo en los meses de más calor alcanzando unas temperaturas extremas.
OBJETIVO:Climatizartodo el centro y arreglo de ventanas y persianas.
-----
2. ENTIDAD PROPONE: Claustro
TIPO: Desde el punto de vista de los trabajadores del centro la salud de los mismos y la calidad de su trabajo esta en riesgo en los meses de más calor alcanzando unas temperaturas extremas.
OBJETIVO:Climatizartodo el centro y arreglo de ventanas y persianas.
-----
3. ENTIDAD PROPONE: ConsejoEscolar
TIPO: Es urgente la climatización pues en los meses de septiembre, octubre, abril, mayo y junio se alcanzan hasta los 39 grados en las aulas.
OBJETIVO:Poner aires acondicionados y arreglar ventanas y persianas</t>
  </si>
  <si>
    <t>1. ENTIDAD PROPONE: ConsejoEscolar
TIPO: El ayuntamiento ha contratado a una empresa para mejorar la eficiencia energética
OBJETIVO:Disminuir el consumo de energía.</t>
  </si>
  <si>
    <t>1. ENTIDAD PROPONE: AMPA
TIPO: QUITAR LAS FILTRACIONES DEL AGUA QUE VIENEN DEL TEJADO
OBJETIVO:EVITAR QUE EL AGUA CAIGA EN LA SALA DE PROFESORES.</t>
  </si>
  <si>
    <t>1. ENTIDAD PROPONE: ConsejoEscolar
TIPO: COLOCAR LAS PLACAS SOLARES EN BUENA INCLINACIÓN.
OBJETIVO:QUE MEJORE LA POTENCIA DE CALEFACCIÓN DEL AGUA.
-----
2. ENTIDAD PROPONE: ConsejoEscolar
TIPO: ELIMINAR RAMAS Y ÁRBOLES QUE DAN SOMBRA A LA PLACA SOLAR
OBJETIVO:QUE MEJORE LA POTENCIA DE CALEFACCIÓN DEL AGUA.
-----
3. ENTIDAD PROPONE: ConsejoEscolar
TIPO: ELIMINAR FILTRACIONES DE AGUA DEL TECHO
OBJETIVO:QUE NO SE MOJE EL INTERIOR DEL EDIFICIO</t>
  </si>
  <si>
    <t>1. ENTIDAD PROPONE: ConsejoEscolar
TIPO: Mejora de los aires y tecnicos adecuados, luces  led
OBJETIVO:Mejorar bienestar en las aulas y ahorrar consumo electrico</t>
  </si>
  <si>
    <t>1. ENTIDAD PROPONE: AMPA
TIPO: INSTALAR Y MANTENER SPLIT Y VENTILADORES EN LAS AULAS
OBJETIVO:MEJORAR LA CLIMATIZACIÓN DE LAS AULAS
-----
2. ENTIDAD PROPONE: Claustro
TIPO: INSTALAR Y MANTENER SPLIT Y VENTILADORES EN LAS AULAS
OBJETIVO:MEJORAR LA CLIMATIZACIÓN DE LAS AULAS
-----
3. ENTIDAD PROPONE: ConsejoEscolar
TIPO: INSTALAR Y MANTENER SPLIT Y VENTILADORES EN LAS AULAS
OBJETIVO:MEJORAR LA CLIMATIZACIÓN DE LAS AULAS</t>
  </si>
  <si>
    <t>1. ENTIDAD PROPONE: AMPA
TIPO: COLOCAR ZONAS TECHADAS EN LOS PATIOS
OBJETIVO:DISPONER DE ZONA DE RECREO A CUBIERTO DEL SOL Y LA LLUVIA
-----
2. ENTIDAD PROPONE: AMPA
TIPO: COLOCAR SPLITS DE AIRE ACONDICIONADOS CON MÁS POTENCIA
OBJETIVO:ENFRIAR LAS AULAS SUFICIENTEMENTE</t>
  </si>
  <si>
    <t>1. ENTIDAD PROPONE: ConsejoEscolar
TIPO: ZONAS TECHADAS EN LOS PATIOS
OBJETIVO:PODER SALIR AL RECREO LOS DÍAS DE LLUVIA Y TENER ZONAS SOMBREADAS.
-----
2. ENTIDAD PROPONE: ConsejoEscolar
TIPO: AIRES ACONDICIONADOS POTENTES
OBJETIVO:PODER TRABAJAR EN LA AULAS SIN CALOR</t>
  </si>
  <si>
    <t>1. ENTIDAD PROPONE: ConsejoEscolar
TIPO: NECESITAMOS SPLITS CON MÁS POTENCIA.
OBJETIVO:ENFRIAR LAS AULAS SUFICIENTEMENTE
-----
2. ENTIDAD PROPONE: ConsejoEscolar
TIPO: AMPLIAR LA POTENCIA DE LUZ DE LOS LIMITADORES
OBJETIVO:EN INVIERNO SALTAN LOS LIMITADORES Y SE DESCONECTA LA ELECTRICIDAD
-----
3. ENTIDAD PROPONE: ConsejoEscolar
TIPO: NECESITAMOS SOMBRAS EN LOS PATIOS
OBJETIVO:PARA SALIR AL PATIO LOS DÍAS DE CALOR Y LLUVIAS</t>
  </si>
  <si>
    <t>1. ENTIDAD PROPONE: ConsejoEscolar
TIPO: COLOCAR SPLIT DE AIRES ACONDICIONADOS MÁS POTENTES
OBJETIVO:REFRIGERAR LAS AULAS SUFICIENTEMENTE.
-----
2. ENTIDAD PROPONE: ConsejoEscolar
TIPO: ZONAS CUBIERTAS EN LOS PATIOS EXTERIORES.
OBJETIVO:DISPONER DE ZONAS DE RECREO EXTERIOR LOS DÍAS DE LLUVIA O SOL</t>
  </si>
  <si>
    <t>1. ENTIDAD PROPONE: ConsejoEscolar
TIPO: instalación de equipos de aire acondicionado
OBJETIVO:disminuir la temperatura en las aulas en épocas de calor</t>
  </si>
  <si>
    <t>1. ENTIDAD PROPONE: ConsejoEscolar
TIPO: Climatización
OBJETIVO:Acondicionamiento del centro</t>
  </si>
  <si>
    <t>1. ENTIDAD PROPONE: AMPA
TIPO: Climatización
OBJETIVO:Acondicionamiento del centro</t>
  </si>
  <si>
    <t>1. ENTIDAD PROPONE: ConsejoEscolar
TIPO: CLIMATIZACIÓN
OBJETIVO:REFRIGERACIÓN</t>
  </si>
  <si>
    <t xml:space="preserve">1. ENTIDAD PROPONE: ConsejoEscolar
TIPO: Climatización
OBJETIVO:Refrigeración </t>
  </si>
  <si>
    <t>1. ENTIDAD PROPONE: ConsejoEscolar
TIPO: INSTALACIÓN DE BOMBAS DE FRÍO Y CALOR, PUESTO QUE YA CONTAMOS CON LA PREINSTALACIÓN PARA ESTOS RECURSOS.
OBJETIVO:MEJORAR LA HABITABILIDAD DE LAS AULAS Y CON ELLO EL BIENESTAR DEL ALUMNADO.</t>
  </si>
  <si>
    <t>1. ENTIDAD PROPONE: ConsejoEscolar
TIPO: sustitución por iluminación LED
OBJETIVO:reducir consumo energético
-----
2. ENTIDAD PROPONE: ConsejoEscolar
TIPO: Falta de climatización en las aulas
OBJETIVO:Climatizar las aulas
-----
3. ENTIDAD PROPONE: ConsejoEscolar
TIPO: aulas con eficiencia energética
OBJETIVO:reducir consumo energético
-----
4. ENTIDAD PROPONE: ConsejoEscolar
TIPO: eficiencia visual para las pizarras
OBJETIVO:reducir consumo energético</t>
  </si>
  <si>
    <t>1. ENTIDAD PROPONE: AMPA
TIPO: Ninguna
OBJETIVO:Ninguna</t>
  </si>
  <si>
    <t>1. ENTIDAD PROPONE: ConsejoEscolar
TIPO: Refrigeración del centro
OBJETIVO:Dotar las aulas de refrigeración que palíe las altas temperaturas que sufrimos durante varios meses al año( cada vez son más largos los periodos de calor)</t>
  </si>
  <si>
    <t>1. ENTIDAD PROPONE: AMPA
TIPO: climatización de las aulas 
OBJETIVO:adecuar las aulas a las altas temperaturas de mayo y junio</t>
  </si>
  <si>
    <t>1. ENTIDAD PROPONE: ConsejoEscolar
TIPO: Dotar de zonas de sombra 
OBJETIVO:Mejorar las condiciones del centro</t>
  </si>
  <si>
    <t>1. ENTIDAD PROPONE: ConsejoEscolar
TIPO: COLOCACIÓN CORNISA PARA LLUVIA EN EL COMEDOR
OBJETIVO:PROTECCIÓN DE LOS ALUMNOS 
-----
2. ENTIDAD PROPONE: ConsejoEscolar
TIPO: COLOCACIÓN DE TOLDOS, LAMAS, PERSIONAS
OBJETIVO:MEJORAR LA CLIMATIZACIÓN DEL CENTRO</t>
  </si>
  <si>
    <t>1. ENTIDAD PROPONE: AMPA
TIPO: reparación total de la cubierta
OBJETIVO:evitar inundaciones de las clases
-----
2. ENTIDAD PROPONE: AMPA
TIPO: revisión de ventiladores
OBJETIVO:refrescar las aulas
-----
3. ENTIDAD PROPONE: AMPA
TIPO: colocación ac
OBJETIVO:refrescar las aulas
-----
4. ENTIDAD PROPONE: AMPA
TIPO: toldos o arboleda en el patio
OBJETIVO:dar sombra y refrescar
-----
5. ENTIDAD PROPONE: AMPA
TIPO: colocación de marquesinas
OBJETIVO:dar sombra y refrescar
-----
6. ENTIDAD PROPONE: AMPA
TIPO: cambio carpintería interior
OBJETIVO:evitar el recalentamiento en verano y las corrientes de frío en invierno
-----
7. ENTIDAD PROPONE: AMPA
TIPO: cambio carpintería exterior
OBJETIVO:evitar el recalentamiento en verano y las corrientes de frío en invierno
-----
8. ENTIDAD PROPONE: ConsejoEscolar
TIPO: colocación ac
OBJETIVO:refrescar las aulas
-----
9. ENTIDAD PROPONE: ConsejoEscolar
TIPO: colocación de marquesinas
OBJETIVO:dar sombra y refrescar
-----
10. ENTIDAD PROPONE: ConsejoEscolar
TIPO: cambio carpintería interior
OBJETIVO:evitar el recalentamiento en verano y las corrientes de frío en invierno
-----
11. ENTIDAD PROPONE: ConsejoEscolar
TIPO: toldos o arboleda en el patio
OBJETIVO:dar sombra y refrescar
-----
12. ENTIDAD PROPONE: ConsejoEscolar
TIPO: cambio carpintería exterior
OBJETIVO:evitar el recalentamiento en verano y las corrientes de frío en invierno
-----
13. ENTIDAD PROPONE: ConsejoEscolar
TIPO: revisión de ventiladores
OBJETIVO:refrescar las aulas
-----
14. ENTIDAD PROPONE: ConsejoEscolar
TIPO: añadir una cubierta vegetal
OBJETIVO:adecuación de la temperatura del propio edificio
-----
15. ENTIDAD PROPONE: ConsejoEscolar
TIPO: reparación total de la cubierta
OBJETIVO:evitar inundaciones de las clases</t>
  </si>
  <si>
    <t>1. ENTIDAD PROPONE: ConsejoEscolar
TIPO: cubierta con vegetación
OBJETIVO:adecuar la temperatura los meses de calor e invierno
-----
2. ENTIDAD PROPONE: ConsejoEscolar
TIPO: Cambio carpintería exterior
OBJETIVO:Evitar pérdidas de calor y entrada de frío
-----
3. ENTIDAD PROPONE: ConsejoEscolar
TIPO: colocación aparatos Ac
OBJETIVO:adecuar la temperatura los meses de calor
-----
4. ENTIDAD PROPONE: ConsejoEscolar
TIPO: colocación arbolado y/o toldos
OBJETIVO:protección sol
-----
5. ENTIDAD PROPONE: ConsejoEscolar
TIPO: colocación de marquesina
OBJETIVO:protección lluvia y sol</t>
  </si>
  <si>
    <t>1. ENTIDAD PROPONE: ConsejoEscolar
TIPO: Renovación cerramientos edificio principal. Dicho edificio es muy antiguo y puertas y ventanas no cierran bien.
OBJETIVO:Ahorro energético y mejor eficiencia de la climatización.</t>
  </si>
  <si>
    <t>1. ENTIDAD PROPONE: Claustro
TIPO: Sustitución de equipos de iluminación por equipos Leds de nueva generación.
OBJETIVO:Ahorro energético.
-----
2. ENTIDAD PROPONE: ConsejoEscolar
TIPO: Sustitución a ventanas con doble acristalamiento y protecciones solares.
OBJETIVO:Mejorar el aislamiento térmico para favorecer el ahorro y el aprovechamiento de energía. 
-----
3. ENTIDAD PROPONE: ConsejoEscolar
TIPO: Adaptación de estructura metálica para soporte y guía de toldo de tela acrílica en PATIO SUPERIOR.
OBJETIVO:Evitar la exposición solar del alumnado al carecer el centro de sombras.
-----
4. ENTIDAD PROPONE: ConsejoEscolar
TIPO: Instalación de energía renovable.
OBJETIVO:Ahorro energético.
-----
5. ENTIDAD PROPONE: ConsejoEscolar
TIPO: Suministrar refrigeración para comedor escolar.
OBJETIVO:Evitar que el alumnado que lo utilice soporte unas temperaturas tan elevadas debido a que el edificio es de planta baja y no tiene aislamiento.
-----
6. ENTIDAD PROPONE: ConsejoEscolar
TIPO: Suministro de caldera de biomasa.
OBJETIVO:Acondicionar las aulas del centro para suavizar las bajas temperaturas en invierno.
-----
7. ENTIDAD PROPONE: ConsejoEscolar
TIPO: Aislamiento térmico en cubiertas, cerramientos y puertas de las aulas.
OBJETIVO:Mejorar el aislamiento térmico para favorecer el ahorro y el aprovechamiento de energía.</t>
  </si>
  <si>
    <t>1. ENTIDAD PROPONE: AMPA
TIPO: Instalación, tanto de línea eléctrica con con potencia, como una adecuada climatización (frío/calor) ausente en el edificio.
OBJETIVO:Dotar al Centro de una climatización adecuada (frío/calor) de la que carece.
-----
2. ENTIDAD PROPONE: ConsejoEscolar
TIPO: Instalación, tanto de línea eléctrica con con potencia, como una adecuada climatización (frío/calor) ausente en el edificio.
OBJETIVO:Dotar al Centro de una climatización adecuada (frío/calor) de la que carece.</t>
  </si>
  <si>
    <t>1. ENTIDAD PROPONE: ConsejoEscolar
TIPO: reforma de tejados, ventanas y paredes
OBJETIVO:mejora y calidad del uso del centro
-----
2. ENTIDAD PROPONE: ConsejoEscolar
TIPO: climatizar todas las aulas y dependencias que no lo están, así como actuaciones para ahorro energético
OBJETIVO:calidad, mejora, bienestar de la comunidad educativa especialmente de los alumnos y ahorro energético</t>
  </si>
  <si>
    <t>1. ENTIDAD PROPONE: ConsejoEscolar
TIPO: MEJORAR LOS PROTECTORES SOLARES Y PONER REFRIGERACIÓN EN LAS AULAS QUE FALTAN, BIBLIOTECA Y ZONAS DE ADMINISTRACIÓN
OBJETIVO:Mejorar la climatización de esas dependencias</t>
  </si>
  <si>
    <t>1. ENTIDAD PROPONE: AMPA
TIPO: Entoldar el patio de infantil
OBJETIVO:sombra en el patio además de aliviar la incidencia del sol en dos aulas de infantil
-----
2. ENTIDAD PROPONE: AMPA
TIPO: Arboleda en el patio de primaria
OBJETIVO:sombra en el patio. Creación de un bioclima 
-----
3. ENTIDAD PROPONE: AMPA
TIPO: Acondicionar las azoteas con cantos rodados y riegos
OBJETIVO:refrescar el edificio de forma sostenible.
-----
4. ENTIDAD PROPONE: AMPA
TIPO: cubiertas aislantes para patios
OBJETIVO:sombra en el patio. 
-----
5. ENTIDAD PROPONE: Claustro
TIPO: Arreglo de las lamas de las persianas y dotar a las aulas que carecen de ellas de las mismas
OBJETIVO:Aliviar la incidencia de la luz y el calor en las aulas.
-----
6. ENTIDAD PROPONE: ConsejoEscolar
TIPO: Modernización y/o sustitución de la instalación eléctrica.
OBJETIVO:Dotar al centro de la infraestructura necesaria para poder instalar aires acondicionados.</t>
  </si>
  <si>
    <t xml:space="preserve">1. ENTIDAD PROPONE: AMPA
TIPO: INSTALACIÓN DE TOLDOS
OBJETIVO:PODER UTILIZAR LOS PATIOS EN LOS DIAS DE CALOR YA QUE SE TRATA DE UN PATIO DE ALBERO SIN SOMBRA ALGUNA Y ES IMPOSIBLE SU UTILIZACIÓN POR LOS 300 ALUMNOS/AS DE E. INFANTIL DURANTE LOS DÍAS DE EXCESIVO CALOR QUE SON LA MAYORÍA DEL AÑO.  ASÍ PUES HAN SIDO MUCHÍSIMOS LOS DÍAS QUE EL ALUMNADO NO HA PODIDO SALIR AL RECREO PARA EVITAR MAREOS, VÓMITOS Y OTROS MALESTARES DEBIDOS AL CALOR Y POR ELLO SOLICITAMOS LA INSTALACIÓN DE TOLDOS EN LOS PATIOS EXTERIORES DE LAS AULAS A FIN DE PODER SER UTILIZADOS </t>
  </si>
  <si>
    <t xml:space="preserve">1. ENTIDAD PROPONE: AMPA
TIPO: INSTALACIÓN CLIMATIZACIÓN EN LA COCINA DEL COMEDOR
OBJETIVO:EN LA COCINA DEL COMEDOR SE HACE PRÁCTICAMENTE IMPOSIBLE TRABAJAR DEBIDO AL EXTREMO CALOR QUE HACE DURANTE LOS DÍAS DE ELEVADAS TEMPERATURAS QUE SON LA MAYORÍA.
-----
2. ENTIDAD PROPONE: AMPA
TIPO: INSTALACIÓN DE AIRES ACONDICIONADOS 
OBJETIVO:INSTALACIÓN DE AIRES ACONDICIONADOS EN LAS AULAS SUPERIORES PUES EL CALOR ES INSOPORTABLE DURANTE LOS MESES DE ELEVADAS TEMPERATURAS.  </t>
  </si>
  <si>
    <t>1. ENTIDAD PROPONE: AMPA
TIPO: MEJORA DE LA CLIMATIZACIÓN DE LAS AULAS- AIRE ACONDICIONADO Y CALEFACCIÓN
OBJETIVO:PALIAR LOS EFECTOS DE LAS ALTAS TEMPERATURAS DE MAYO A JUNIO Y DE SEPTIEMBRE A NOVIEMBRE</t>
  </si>
  <si>
    <t>1. ENTIDAD PROPONE: ConsejoEscolar
TIPO: Instalar aires acondicionados frío/calor con capacidad suficiente.
OBJETIVO:Conseguir unas condiciones óptimas para el alumnado dentro del porche, tanto en invierno como en verano.</t>
  </si>
  <si>
    <t>1. ENTIDAD PROPONE: ConsejoEscolar
TIPO: Mantenimiento, reparación SPLIT climatización.
OBJETIVO:Mantenimiento de la inversión realizada por el Centro y el AMPA para dotar a todo el centro de Aires Acondicionados desde 2005 (algunos equipos deben mantenerse o reemplazarse)</t>
  </si>
  <si>
    <t>1. ENTIDAD PROPONE: ConsejoEscolar
TIPO: Instalar aires acondicionados frío/calor con capacidad suficiente.
OBJETIVO:Conseguir unas condiciones óptimas para el alumnado dentro del aula, tanto en invierno como en verano.</t>
  </si>
  <si>
    <t>1. ENTIDAD PROPONE: ConsejoEscolar
TIPO: Instalar aires acondicionados frío/calor con capacidad suficiente.
OBJETIVO:Conseguir unas condiciones óptimas para los alumnos dentro del aula, tanto en invierno como en verano.</t>
  </si>
  <si>
    <t>1. ENTIDAD PROPONE: AMPA
TIPO: ARREGLO DE LAS LAMAS DE LOS CUATRO ESPACIOS
OBJETIVO:Permitir abrir y cerrarlas. Regular la entrada de luz
-----
2. ENTIDAD PROPONE: Claustro
TIPO: ARREGLO DE LAS LAMAS DE LOS CUATRO ESPACIOS
OBJETIVO:Permitir abrir y cerrarlas. Regular la entrada de luz
-----
3. ENTIDAD PROPONE: ConsejoEscolar
TIPO: ARREGLO DE LAS LAMAS DE LOS CUATRO ESPACIOS
OBJETIVO:Permitir abrir y cerrarlas. Regular la entrada de luz</t>
  </si>
  <si>
    <t>1. ENTIDAD PROPONE: AMPA
TIPO: ARREGLO DE TODAS LAS LAMAS DE AULAS, ESPACIOS COMUNES Y DESPACHOS
OBJETIVO:PERMITIR SU USO NORMALIZADO PARA REGULACIÓN DE LA LUZ
-----
2. ENTIDAD PROPONE: AMPA
TIPO: CLIMATIZACIÓN DE ESPACIOS
OBJETIVO:ESPACIOS SOLICITADOS: SALA DEL PROFESORADP, SECRETARÍA, JEFATURA DE ESTUDIOS, DIRECCIÓN, HALL, SALA DE LA AMPA, SALITA DE COMUNICACIONES, RADIO
-----
3. ENTIDAD PROPONE: AMPA
TIPO: CLIMATIZACIÓN DE ESPACIOS
OBJETIVO:PERMITIR QUE EL USO DE ESOS ESPACIOS CUANDO HACE CALOR PERMITA EL DESARROLLO NORMALIZADO DE LAS CLASES CON CALIDAD
-----
4. ENTIDAD PROPONE: Claustro
TIPO: CLIMATIZACIÓN DE ESPACIOS
OBJETIVO:PERMITIR QUE EL USO DE ESOS ESPACIOS CUANDO HACE CALOR PERMITA EL DESARROLLO NORMALIZADO DE LAS CLASES CON CALIDAD
-----
5. ENTIDAD PROPONE: Claustro
TIPO: CLIMATIZACIÓN DE ESPACIOS
OBJETIVO:ESPACIOS SOLICITADOS: SALA DEL PROFESORADO, SECRETARÍA, JEFATURA DE ESTUDIOS, DIRECCIÓN, HALL, SALA DE LA AMPA, SALITA DE COMUNICACIONES, RADIO
-----
6. ENTIDAD PROPONE: Claustro
TIPO: ARREGLO DE TODAS LAS LAMAS DE AULAS, ESPACIOS COMUNES Y DESPACHOS
OBJETIVO:PERMITIR SU USO NORMALIZADO PARA REGULACIÓN DE LA LUZ
-----
7. ENTIDAD PROPONE: ConsejoEscolar
TIPO: ARREGLO DE TODAS LAS LAMAS DE AULAS, ESPACIOS COMUNES Y DESPACHOS
OBJETIVO:PERMITIR SU USO NORMALIZADO PARA REGULACIÓN DE LA LUZ
-----
8. ENTIDAD PROPONE: ConsejoEscolar
TIPO: CLIMATIZACIÓN DE ESPACIOS
OBJETIVO:ESPACIOS SOLICITADOS: SALA DEL PROFESORADO, SECRETARÍA, JEFATURA DE ESTUDIOS, DIRECCIÓN, HALL, SALA DE LA AMPA, SALITA DE COMUNICACIONES, RADIO
-----
9. ENTIDAD PROPONE: ConsejoEscolar
TIPO: CLIMATIZACIÓN DE ESPACIOS
OBJETIVO:PERMITIR QUE EL USO DE ESOS ESPACIOS CUANDO HACE CALOR PERMITA EL DESARROLLO NORMALIZADO DE LAS CLASES CON CALIDAD</t>
  </si>
  <si>
    <t>1. ENTIDAD PROPONE: AMPA
TIPO: Actuación sobre aulas
OBJETIVO:Aumentar las aulas con aire acondicionado y ventiladores, para mejorar la refrigeración
-----
2. ENTIDAD PROPONE: AMPA
TIPO: Actuación sobre patios de recreo
OBJETIVO:Reducir la exposición solar  mediante arbolado y toldos</t>
  </si>
  <si>
    <t>1. ENTIDAD PROPONE: ConsejoEscolar
TIPO: Mejora de la climatización del centro.
OBJETIVO:Reposición y revisión de los aparatos de Aire acondicionado frío /calor.
-----
2. ENTIDAD PROPONE: ConsejoEscolar
TIPO: Persianas.
OBJETIVO:Sustituir las persianas de láminas por otro sistema que evite que estén siempre rotas.
-----
3. ENTIDAD PROPONE: ConsejoEscolar
TIPO: Adecentamiento de patios 
OBJETIVO:Allanar los patios de tierra y cemento levantado.
-----
4. ENTIDAD PROPONE: ConsejoEscolar
TIPO: Fontanería
OBJETIVO:Sustituir los grifos y cisternas por mecanismos más eficientes que ahorren agua.
-----
5. ENTIDAD PROPONE: ConsejoEscolar
TIPO: Valla exterior 
OBJETIVO:Cambiar las rejas exteriores por unsistema que impida la entrada de animales ,objetos, fotos ....
-----
6. ENTIDAD PROPONE: ConsejoEscolar
TIPO: Iluminación
OBJETIVO:Sustitución fuorescentes por lámparas LED.</t>
  </si>
  <si>
    <t>1. ENTIDAD PROPONE: AMPA
TIPO: Actuación sobre aulas
OBJETIVO:Aumentar las aulas con aire acondicionado y ventiladores, para mejorar la refrigeración
-----
2. ENTIDAD PROPONE: AMPA
TIPO: Actuación sobre patios de recreo
OBJETIVO:Reducir la exposición solar  mediante arbolado y toldos
-----
3. ENTIDAD PROPONE: AMPA
TIPO: Actuación sobre aulas
OBJETIVO:Renovar las ventanas con deficiencias para mejorar la calefacción en las aulas</t>
  </si>
  <si>
    <t>1. ENTIDAD PROPONE: AMPA
TIPO: Actuación sobre patios de recreo
OBJETIVO:Reducir la exposición solar mediante arbolado y toldos
-----
2. ENTIDAD PROPONE: AMPA
TIPO: Actuación sobre aulas
OBJETIVO: Renovar las ventanas con deficiencias para mejorar la calefacción en las aulas
-----
3. ENTIDAD PROPONE: AMPA
TIPO: Actuación sobre aulas
OBJETIVO: Aumentar las aulas con aire acondicionado y ventiladores, para mejorar la refrigeración</t>
  </si>
  <si>
    <t>1. ENTIDAD PROPONE: AMPA
TIPO: Actuación sobre patios de recreo
OBJETIVO:Reducir la exposición solar  mediante arbolado y toldos</t>
  </si>
  <si>
    <t>1. ENTIDAD PROPONE: AMPA
TIPO: CLIMATIZACION DE AIRE ACONDICIONADO CON SISTEMA DE ALTA EFICIENCIA
OBJETIVO:MEJORAR LA CLIMATIZACIÓN DE LAS AULAS
-----
2. ENTIDAD PROPONE: ConsejoEscolar
TIPO: CLIMATIZACION DE AIRE ACONDICIONADO CON SISTEMA DE ALTA EFICIENCIA 
OBJETIVO:MEJORAR LA CLIMATIZACIÓN DE LAS AULAS</t>
  </si>
  <si>
    <t>1. ENTIDAD PROPONE: AMPA
TIPO: MEJORA DE LOS SISTEMAS DE SOMBREAMIENTO
OBJETIVO:MEJORA DE LA CLIMATIZACION Y AHORRO DE ENERGIA
-----
2. ENTIDAD PROPONE: AMPA
TIPO: SUSTITUCION CARPINTERIAS
OBJETIVO:MEJORA DE LA CLIMATIZACION Y AHORRO DE ENERGIA
-----
3. ENTIDAD PROPONE: AMPA
TIPO: MEJORA DE LA CLIMATIZACION DE AIRE ACONDICIONADO POR SISTEMA DE ALTA EFICIENCIA ENERGETICA
OBJETIVO:MEJORA DE LA CLIMATIZACION Y AHORRO DE ENERGIA
-----
4. ENTIDAD PROPONE: ConsejoEscolar
TIPO: MEJORA DE LA CLIMATIZACION DE AIRE ACONDICIONADO POR SISTEMA DE ALTA EFICIENCIA ENERGETICA
OBJETIVO:MEJORA DE LA CLIMATIZACION Y AHORRO DE ENERGIA
-----
5. ENTIDAD PROPONE: ConsejoEscolar
TIPO: SUSTITUCION DE CARPINTERIAS
OBJETIVO:MEJORA DE LA CLIMATIZACION Y AHORRO DE ENERGIA
-----
6. ENTIDAD PROPONE: ConsejoEscolar
TIPO: MEJORA DE LOS SISTEMAS DE SOMBREAMIENTO
OBJETIVO:MEJORA DE LA CLIMATIZACION Y AHORRO DE ENERGIA</t>
  </si>
  <si>
    <t>1. ENTIDAD PROPONE: ConsejoEscolar
TIPO: acondicionamiento y mejora de tejados, ventanas...
OBJETIVO:mejora y calidad para el uso del centro por la comunidad educativa
-----
2. ENTIDAD PROPONE: ConsejoEscolar
TIPO: climatización de todas las aulas y dependencias que no lo están. 
OBJETIVO:mejora, calidad y bienestar de la comunidad educativa especialmente de los alumnos</t>
  </si>
  <si>
    <t>1. ENTIDAD PROPONE: AMPA
TIPO: Instalación de un sistema de refrigeración
OBJETIVO:Paliar las altas temperaturas sufridas en algunos meses</t>
  </si>
  <si>
    <t>1. ENTIDAD PROPONE: Claustro
TIPO: Mejora de la cubierta. Las lozas del techo se están levantando
OBJETIVO:Evitar humedades y desperfectos en el techo
-----
2. ENTIDAD PROPONE: Claustro
TIPO: Mejora de ventanas y protecciones solares. 
OBJETIVO:Mejorar la seguridad del centro</t>
  </si>
  <si>
    <t>1. ENTIDAD PROPONE: ConsejoEscolar
TIPO: Cubrir las necesidades de climatización en el resto de las aulas y espacios comunes
OBJETIVO:Cubrir las necesidades</t>
  </si>
  <si>
    <t>1. ENTIDAD PROPONE: ConsejoEscolar
TIPO: * Mejora del aislamiento térmico en el ahorro y la eficacia energética. *Sustitución de ventanas y proteciones solares. *renovación de la iluminación. 
OBJETIVO:Mejorar el estado, condiciones, aislamientos, renovación, sustitución y mejora de las diferentes dependencias del centro, repercutiendo en la mejora general de la enseñanza de nuestros alumnos.</t>
  </si>
  <si>
    <t>1. ENTIDAD PROPONE: ConsejoEscolar
TIPO: MEJORA DE EFICIENCIA ENERGÉTICA EN CERRAMIENTO DE FACHADAS E INSTALACIÓN DE BOMBAS DE FRÍO Y CALOR.
OBJETIVO:MEJORAR LA HABITABILIDAD DE LAS AULAS Y CON ELLO EL BIENESTAR DEL ALUMNADO.</t>
  </si>
  <si>
    <t>1. ENTIDAD PROPONE: ConsejoEscolar
TIPO: INSTALACIÓN COMPLETA DE BOMBAS DE FRÍO Y CALOR YA QUE NO CONTAMOS CON LA PREINSTALACIÓN.
OBJETIVO:MEJORAR LA HABITABILIDAD DE LAS AULAS Y CON ELLO EL BIENESTAR DEL ALUMNADO.</t>
  </si>
  <si>
    <t>1. ENTIDAD PROPONE: AMPA
TIPO: Colocación de aires acondicionados
OBJETIVO:Establecer acondicionamiento por el calor</t>
  </si>
  <si>
    <t>1. ENTIDAD PROPONE: ConsejoEscolar
TIPO: Instalación de aire acondicionado
OBJETIVO:Dotar de aparatos de aire acondicionado las aulas orientadas al sur</t>
  </si>
  <si>
    <t>1. ENTIDAD PROPONE: ConsejoEscolar
TIPO: Colocar vidrio doble en las ventanas del edificio
OBJETIVO:Aislar térmicamente de manera más eficiente las aulas</t>
  </si>
  <si>
    <t>1. ENTIDAD PROPONE: ConsejoEscolar
TIPO: Sustituir las actuales luminarias por luminarias de leds
OBJETIVO:Renovar las luminarias actuales (para lámparas fluorescentes) que en bastantes casos están estropeadas. Dotar a todas ellas de pantallas de seguridad (las actuales carecen de ellas). Ahorrar energía eléctrica.</t>
  </si>
  <si>
    <t>1. ENTIDAD PROPONE: ConsejoEscolar
TIPO: Climatización del comedor.
OBJETIVO:Eficiencia en la climatización.
-----
2. ENTIDAD PROPONE: ConsejoEscolar
TIPO: Sellado de las clarabollas, entra agua.
OBJETIVO:Eficiencia en la climatización.
-----
3. ENTIDAD PROPONE: ConsejoEscolar
TIPO: Cambio de los cerramientos de las aulas. Problemas estrucruturales que no permiten que funcionen correctamente.
OBJETIVO:Eficiencia en la climatización.
-----
4. ENTIDAD PROPONE: ConsejoEscolar
TIPO: Sustitución de dos Splits.
OBJETIVO:Eficiencia en la climatización. No tienen potencia suficiente, no enfrían.</t>
  </si>
  <si>
    <t>1. ENTIDAD PROPONE: ConsejoEscolar
TIPO: Sustitución de ventanas por otras más eficientes.
OBJETIVO:Mejora de la climatización de las aulas
-----
2. ENTIDAD PROPONE: ConsejoEscolar
TIPO: Instalación de Aires acondicionados en comedor, tres aulas y SUM.
OBJETIVO:Mejora de la climatización de las aulas</t>
  </si>
  <si>
    <t>1. ENTIDAD PROPONE: AMPA
TIPO: Adecuación climatológica para todas las aulas de Ed. Infantil
OBJETIVO:Soportar las altas temperaturas de los meses de verano en alumnado tan pequeño</t>
  </si>
  <si>
    <t>1. ENTIDAD PROPONE: ConsejoEscolar
TIPO: Revisión y arreglo de los tejados
OBJETIVO:Evitar las filtraciones de lluvia (goteras) que se producen desde el pasado curso 2016/2017.
-----
2. ENTIDAD PROPONE: ConsejoEscolar
TIPO: Construcción de tejado en el patio
OBJETIVO:Proporcionar al alumnado de un lugar que los proteja de la lluvia y del sol.</t>
  </si>
  <si>
    <t>1. ENTIDAD PROPONE: ConsejoEscolar
TIPO: Revisión y arreglo de los tejados
OBJETIVO:Evitar las filtraciones de lluvia (goteras) que se producen desde el pasado curso 2016/2017.</t>
  </si>
  <si>
    <t>1. ENTIDAD PROPONE: AMPA
TIPO: Colocación de un split en el aula matinal
OBJETIVO:Adecuar la temperatura para la época de mucho frío y calor ya que son aulas mal acondicionadas</t>
  </si>
  <si>
    <t>1. ENTIDAD PROPONE: ConsejoEscolar
TIPO: grietas de gran tamaño en las paredes edificio de comedor
OBJETIVO:Acondicionar y sellar las grandes aberturas ocasionados por los movimientos del terreno</t>
  </si>
  <si>
    <t>1. ENTIDAD PROPONE: ConsejoEscolar
TIPO: necesidad de climatización
OBJETIVO:colocación de aire acondicionado</t>
  </si>
  <si>
    <t>1. ENTIDAD PROPONE: Claustro
TIPO: Climatización del Centro
OBJETIVO:Adecuar el centro climaticamente para el correcto desarrollo del trabajo
-----
2. ENTIDAD PROPONE: ConsejoEscolar
TIPO: Climatización del Centro
OBJETIVO:Adecuar el centro climaticamente para el correcto desarrollo del trabajo</t>
  </si>
  <si>
    <t>1. ENTIDAD PROPONE: AMPA
TIPO: INSTALACIÓN DE APARATOS DE REFRIGERACIÓN
OBJETIVO:DISMINUIR LAS ALTAS TEMPERATURAS
-----
2. ENTIDAD PROPONE: AMPA
TIPO: ACONDICIONAMIENTO DEL TEJADO DEL AULA DE ED. INFANTIL
OBJETIVO:EVITAR HUMEDADES Y AISLAR EL AULA ANTE ALTAS Y BAJAS TEMPERATURAS
-----
3. ENTIDAD PROPONE: AMPA
TIPO: COLOCACIÓN DE PERSIANAS EN LAS AULAS DE ED. INFANTIL
OBJETIVO:AISLAMIENTO ANTE ALTAS TEMPERATURAS
-----
4. ENTIDAD PROPONE: AMPA
TIPO: COLOCACIÓN DE TOLDOS
OBJETIVO:MINIMIZAR ALTAS TEMPERATURAS EN LOS MESES DE MAYO JUNIO Y SEPTIEMBRE
-----
5. ENTIDAD PROPONE: AMPA
TIPO: SUSTITUCIÓN DE CRISTALES
OBJETIVO:AISLAMIENTO DE LAS AULAS ANTE BAJAS Y ALTAS TEMPERATURAS
-----
6. ENTIDAD PROPONE: ConsejoEscolar
TIPO: SUSTITUCIÓN DE VENTANAS Y PUERTAS DE EMERGENCIA EN LAS AULAS DE ED. INFANTIL
OBJETIVO:PROPORCIONAR UN CORRECTO AISLAMIENTO EN EL AULA
-----
7. ENTIDAD PROPONE: ConsejoEscolar
TIPO: COLOCACIÓN DE SISTEMAS DE AUTOCIERRE EN PUERTAS
OBJETIVO:MANTENER TEMPERATURAS DENTRO DEL EDIFICIO
-----
8. ENTIDAD PROPONE: ConsejoEscolar
TIPO: AUMENTO DE LA VEGETACIÓN EN EL CENTRO
OBJETIVO:PROPORCIONAR MÁS ESPACIOS SOMBREADOS</t>
  </si>
  <si>
    <t>1. ENTIDAD PROPONE: Claustro
TIPO: Suprimir humedades de enchufes.
OBJETIVO:Realizar las actividades sin que salten los diferenciales.
-----
2. ENTIDAD PROPONE: Claustro
TIPO: Añadir enchufes.
OBJETIVO:Necesidad de contar con más enchufes para diversas actividades.</t>
  </si>
  <si>
    <t>1. ENTIDAD PROPONE: ConsejoEscolar
TIPO: Ampliar la potencia eléctrica para que no salten los diferenciales.
OBJETIVO:Mantener encendidos los aires acondicionados sin que salten.</t>
  </si>
  <si>
    <t xml:space="preserve">1. ENTIDAD PROPONE: Claustro
TIPO: Cambio de sistemas de iluminación
OBJETIVO:Ahorro energético
-----
2. ENTIDAD PROPONE: Claustro
TIPO: Cambio horario. Iniciar las clases a las 8:00
OBJETIVO:Evitar las horas de mayor calor, evitar uso de A.A.
-----
3. ENTIDAD PROPONE: Claustro
TIPO: Mejorar los sistemas de aislamiento : paredes y ventanas.
OBJETIVO:Reducción del gasto energético.
-----
4. ENTIDAD PROPONE: Claustro
TIPO: Instalación de sistemas de sombra: naturales y artificiales.
OBJETIVO:Proteger del sol los espacios comunes con: toldos, cortinas y medios naturales </t>
  </si>
  <si>
    <t>1. ENTIDAD PROPONE: ConsejoEscolar
TIPO: RENOVAR O ARREGLAR LA REFRIGERACIÓN
OBJETIVO:EL BUEN FUNCIONAMIENTO DE LA REFRIGERACIÓN YEVITANDO LAS CONTÍNUAS AVERIÁS 
-----
2. ENTIDAD PROPONE: ConsejoEscolar
TIPO: ARREGLAR HUMEDADES
OBJETIVO:EVITAR EL DETERIORO DE PAREDES Y TECHOS.
-----
3. ENTIDAD PROPONE: ConsejoEscolar
TIPO: ARREGLO DE CIERRES DE VENTANAS Y PERSIANAS
OBJETIVO:EVITAR PÉRDIDA DE CALOR O DE FRÍO
-----
4. ENTIDAD PROPONE: ConsejoEscolar
TIPO: RENOVAR ILUMINACIÓN INTERIOR POR LED
OBJETIVO:ECONOMIZAR EL CONSUMO Y EVITAR  LAS FRECUENTES RENOVACIONES DE FLUORESCENTES
-----
5. ENTIDAD PROPONE: ConsejoEscolar
TIPO: RENOVAR O ARREGLAR LA  CALEFACCIÓN
OBJETIVO:PODER REGULAR LA TEMPERATURA QUE SE NECESITA EN CADA ZONA</t>
  </si>
  <si>
    <t>1. ENTIDAD PROPONE: AMPA
TIPO: CLIMATIZACION DE AIRE ACONDICIONADO
OBJETIVO:MEJORAR LA CLIMATIZACION DE LAS AULAS
-----
2. ENTIDAD PROPONE: ConsejoEscolar
TIPO: CLIMATIZACION DE AIRE ACONDICIONADO
OBJETIVO:MEJORAR LA CLIMATIZACION DE LAS AULAS</t>
  </si>
  <si>
    <t>1. ENTIDAD PROPONE: AMPA
TIPO: Sustituir ventanas y protección solar
OBJETIVO:Mejorar la climatización del aula
-----
2. ENTIDAD PROPONE: ConsejoEscolar
TIPO: Sustituir ventanas y protección solar
OBJETIVO:Mejorar la climatización del aula</t>
  </si>
  <si>
    <t>1. ENTIDAD PROPONE: Claustro
TIPO: Amplicación del SUM
OBJETIVO:Poder realizar actividades compartidas con el alumnado
-----
2. ENTIDAD PROPONE: Claustro
TIPO: Realización de la Biblioteca del centro en planta baja
OBJETIVO:Realización de una biblioteca para poder albergar a los alumnos con dificultad motórica
-----
3. ENTIDAD PROPONE: Claustro
TIPO: Realización de despachos para orientación
OBJETIVO:Ubicar decentemente al orientador de referencia y logopeda.</t>
  </si>
  <si>
    <t>1. ENTIDAD PROPONE: Claustro
TIPO: Revisión y mejora de la cubierta del edificio.
OBJETIVO:Evitar humedades en los años de lluvia
-----
2. ENTIDAD PROPONE: Claustro
TIPO: Construcción de baños individuales para cada aula.
OBJETIVO:Mejora de la sanidad del alumnado</t>
  </si>
  <si>
    <t>1. ENTIDAD PROPONE: Claustro
TIPO: Mejora de las persianas y ventanas del edificio
OBJETIVO:Eliminar las fugas de frío y calor en los periodos correspondientes
-----
2. ENTIDAD PROPONE: Claustro
TIPO: Ubicación de un ascensor en cada edificio
OBJETIVO:Facilitar el acceso a los alumnos/as con dificultad motórica
-----
3. ENTIDAD PROPONE: Claustro
TIPO: Reforma de los edificios (son muy antiguos)
OBJETIVO:Actualizar las dependencias del centro.
-----
4. ENTIDAD PROPONE: Claustro
TIPO: Inmpermeabilización de las azoteas del edificio
OBJETIVO:Solucionar problemas de humedades.
-----
5. ENTIDAD PROPONE: Claustro
TIPO: Pintado de la parte exterior e interior del edificio
OBJETIVO:Solucionar problemas de humedades y estéticos
-----
6. ENTIDAD PROPONE: Claustro
TIPO: Colocación de aparatos de aire acondicionado en todas las aulas.
OBJETIVO:Solventar los problemas de salud relacionados con las altas temperaturas.</t>
  </si>
  <si>
    <t>1. ENTIDAD PROPONE: Claustro
TIPO: Ubicación de un ascensor en el edificio.
OBJETIVO:Salvar las barreras arquitectónicas para alumnos con discapacidad motórica.
-----
2. ENTIDAD PROPONE: Claustro
TIPO: Mejora de los baños del alumnado y profesorado
OBJETIVO:Evitar posibles infecciones y enfermedades entre la comunidad educativa
-----
3. ENTIDAD PROPONE: Claustro
TIPO: Pintado y mejora del exterior del edificio
OBJETIVO:Evitar humedades y mal aspecto del centro
-----
4. ENTIDAD PROPONE: Claustro
TIPO: Colocación de cortinas en todas las aulas.
OBJETIVO:Mejorar la visibilidad del alumnado y evitar reflejos.
-----
5. ENTIDAD PROPONE: Claustro
TIPO: Mejora de persianas y ventanas del edificio
OBJETIVO:Mejorar la climatización del centro y evitar la falta de visión del alumnado.
-----
6. ENTIDAD PROPONE: Claustro
TIPO: Ubicación de aparatos de aire acondicionado en todas las aulas.
OBJETIVO:Mejora del rendimiento académico del alumnado y profesorado.
-----
7. ENTIDAD PROPONE: Claustro
TIPO: Revisión de la cubierta y colocación de toldos.
OBJETIVO:Evitar humedades y evitar la calor en la planta superior</t>
  </si>
  <si>
    <t>1. ENTIDAD PROPONE: Claustro
TIPO: Instalación de climatización centralizada en todas las dependencias del centro
OBJETIVO:Dotar al edificio de una climatización centralizada
-----
2. ENTIDAD PROPONE: Claustro
TIPO: Sustitución de los splits individuales actuales con funcionamiento muy deficiente por otros adecuados en cuanto a potencia y calificación energética
OBJETIVO:Dotar al edificio de aparatos eficientes y que garanticen un buen funcionamiento
-----
3. ENTIDAD PROPONE: Claustro
TIPO: Climatizar el salón de usos múltiples, tutorías, biblioteca, salas administrativas, arreglar aires averiados.
OBJETIVO:Climatizar el salón de usos múltiples, tutorías, biblioteca, salas administrativas, arreglar aires averiados.</t>
  </si>
  <si>
    <t>1. ENTIDAD PROPONE: AMPA
TIPO: Colocación de Split individuales en otras 6 aulas
OBJETIVO:Completar la refrigeración de las aulas
-----
2. ENTIDAD PROPONE: ConsejoEscolar
TIPO: Colocación de Split individuales en otras 6 aulas
OBJETIVO:Completar la refrigeración de las aulas</t>
  </si>
  <si>
    <t xml:space="preserve">1. ENTIDAD PROPONE: AMPA
TIPO: Colocación de Split individuales en el resto de aulas 
OBJETIVO:Completar la refrigeración de las aulas 
-----
2. ENTIDAD PROPONE: ConsejoEscolar
TIPO: Colocación de Split individuales en el resto de aulas 
OBJETIVO:Completar la refrigeración de las aulas </t>
  </si>
  <si>
    <t>1. ENTIDAD PROPONE: AMPA
TIPO: Arreglo cubierta
OBJETIVO:Algunas aulas se mojan
-----
2. ENTIDAD PROPONE: Claustro
TIPO: Sustitución de la caldera
OBJETIVO:Está inutilizada y ocupa un espacio que podría ser útil
-----
3. ENTIDAD PROPONE: ConsejoEscolar
TIPO: Arreglo cubierta
OBJETIVO:Algunas aulas se mojan</t>
  </si>
  <si>
    <t>1. ENTIDAD PROPONE: AMPA
TIPO: Zonas de sombra en patios
OBJETIVO:No hay
-----
2. ENTIDAD PROPONE: AMPA
TIPO: Refrigeración en la salas comunes como biblioteca.
OBJETIVO:No hay
-----
3. ENTIDAD PROPONE: Claustro
TIPO: Zonas de sombra en patios
OBJETIVO:No hay
-----
4. ENTIDAD PROPONE: Claustro
TIPO: Arreglo osustitución de persianas. 
OBJETIVO:Están un poco deterioradas
-----
5. ENTIDAD PROPONE: Claustro
TIPO: Refrigeración en la salas comunes como biblioteca.
OBJETIVO:No hay</t>
  </si>
  <si>
    <t>1. ENTIDAD PROPONE: Claustro
TIPO: Sellar y aislar la cubierta de la galería que da acceso a las aulas.
OBJETIVO:Mantener la temperatura y evitar que entre agua desde el exterior.</t>
  </si>
  <si>
    <t>1. ENTIDAD PROPONE: ConsejoEscolar
TIPO: Instalación de doble vidrio en espacios de uso
OBJETIVO:Mejorar eficiencia energética de aparatos de refrigeración y calefacción
-----
2. ENTIDAD PROPONE: ConsejoEscolar
TIPO: Sustitución de splits individuales deterioirados e instalación en las aulas donde no hay
OBJETIVO:proporcionar temperatura óptima de trabajo y estudio en los meses de calor
-----
3. ENTIDAD PROPONE: ConsejoEscolar
TIPO: Instalación de calefacción
OBJETIVO:Poprocionar temperatura óptima para el trabajo y el estudio en invierno
-----
4. ENTIDAD PROPONE: ConsejoEscolar
TIPO: Sustitución de dispositivos de protección solar
OBJETIVO:Mejorar eficiencia energética de aparatos de refrigeración y calefacción</t>
  </si>
  <si>
    <t>1. ENTIDAD PROPONE: AMPA
TIPO: Arreglo de las fisuras de los bloques de hormigón de lo que esta construido   el edificio
OBJETIVO:Evitar  la entrada  de frio y calor por dichas fisuras
-----
2. ENTIDAD PROPONE: AMPA
TIPO: Toldos, persianas o cortinas ifnífugas para evitar la entrada de calor
OBJETIVO:climatización adecuada de las aúlas para poder estar en ellas
-----
3. ENTIDAD PROPONE: AMPA
TIPO: instalación de cableado de la red eléctrica y más resistencia en las instalaciones
OBJETIVO:modernización del cableado electrico( tiene 30 años) para poder instalar aparatos de refrigeración
-----
4. ENTIDAD PROPONE: AMPA
TIPO: sustitución de cristales móviles de la parte interior del edificio
OBJETIVO:Evitar la entrada de agua y calor
-----
5. ENTIDAD PROPONE: AMPA
TIPO: ARREGLO¡¡¡¡URGENTE!!! MONTERA  CENTRAL DEL COLEGIO
OBJETIVO:  Retirar la MONTERA ROTA y sustituirla por otra
-----
6. ENTIDAD PROPONE: Claustro
TIPO: sustitución de cristales móviles de la parte interior del edificio
OBJETIVO:Evitar la entrada de agua y calor
-----
7. ENTIDAD PROPONE: Claustro
TIPO: colocar aparatos de refrigeración en todas las dependencias del colegio
OBJETIVO:evitar las altas temperaturas en zonas dónde hay alumnado / personal
-----
8. ENTIDAD PROPONE: Claustro
TIPO: Toldos, persianas o cortinas ifnífugas para evitar la entrada de calor
OBJETIVO:climatización adecuada de las aúlas para poder estar en ellas
-----
9. ENTIDAD PROPONE: Claustro
TIPO: Arreglo de las fisuras de los bloques de hormigón de lo que esta construido   el edificio
OBJETIVO:Evitar  la entrada  de frio y calor por dichas fisuras
-----
10. ENTIDAD PROPONE: Claustro
TIPO: ARREGLO¡¡¡¡URGENTE!!! MONTERA  CENTRAL DEL COLEGIO
OBJETIVO:  Retirar la MONTERA ROTA y sustituirla por otra
-----
11. ENTIDAD PROPONE: ConsejoEscolar
TIPO: Toldos, persianas o cortinas ifnífugas para evitar la entrada de calor
OBJETIVO:climatización adecuada de las aúlas para poder estar en ellas
-----
12. ENTIDAD PROPONE: ConsejoEscolar
TIPO: ARREGLO¡¡¡¡URGENTE!!! MONTERA  CENTRAL DEL COLEGIO
OBJETIVO:  Retirar la MONTERA ROTA y sustituirla por otra
-----
13. ENTIDAD PROPONE: ConsejoEscolar
TIPO: instalación de cableado de la red eléctrica y más resistencia en las instalaciones
OBJETIVO:modernización del cableado electrico( tiene 30 años) para poder instalar aparatos de refrigeración
-----
14. ENTIDAD PROPONE: ConsejoEscolar
TIPO: Arreglo de las fisuras de los bloques de hormigón de lo que esta construido   el edificio
OBJETIVO:Evitar  la entrada  de frio y calor por dichas fisuras
-----
15. ENTIDAD PROPONE: ConsejoEscolar
TIPO: sustitución de cristales móviles de la parte interior del edificio
OBJETIVO:Evitar la entrada de agua y calor</t>
  </si>
  <si>
    <t>1. ENTIDAD PROPONE: ConsejoEscolar
TIPO: Reparación de desagüe de la cubierta
OBJETIVO:Evitar humedades tras las lluvias en las aulas del ala superior derecha
-----
2. ENTIDAD PROPONE: ConsejoEscolar
TIPO: Instalación de calefacción
OBJETIVO:Proporcionar temperatura óptima para el trabajo y el estudio en invierno
-----
3. ENTIDAD PROPONE: ConsejoEscolar
TIPO: Sustitución de sistemas de refrigeración deterioirados
OBJETIVO:Proporcionar temperatura óptima para el trabajo y el estudio en meses de calor
-----
4. ENTIDAD PROPONE: ConsejoEscolar
TIPO: Instalación de dispositivos de protección solar
OBJETIVO:Mejorar la eficiencia energética de los sistemas de refrigeración y calefacción
-----
5. ENTIDAD PROPONE: ConsejoEscolar
TIPO: Instalación de carpntería metálica con doble vidrio en espacios de uso
OBJETIVO:Mejorar la eficiencia energética de los sistemas de refrigeración y calefacción</t>
  </si>
  <si>
    <t>1. ENTIDAD PROPONE: ConsejoEscolar
TIPO: Climatización
OBJETIVO:Climatizar aula de AL, Jefatura de Estudios y SUM
-----
2. ENTIDAD PROPONE: ConsejoEscolar
TIPO: Energía solar
OBJETIVO:Instalación de energía solar en el Edificio, ya que disponemos de cubierta plana</t>
  </si>
  <si>
    <t>1. ENTIDAD PROPONE: AMPA
TIPO: Adecuar las paredes y techos para evitar la reverberación. Apertura de ventanas o colocación de sistemas que eviten la condensación.
OBJETIVO:Poder utilizar el gimnasio los días de temperaturas más extremas.
-----
2. ENTIDAD PROPONE: Claustro
TIPO: Adecuar las paredes y techos para evitar la reverberación. Apertura de ventanas o colocación de sistemas que eviten la condensación.
OBJETIVO:Poder utilizar el gimnasio los días de temperaturas más extremas.
-----
3. ENTIDAD PROPONE: ConsejoEscolar
TIPO: Adecuar las paredes y techos para evitar la reverberación. Apertura de ventanas o colocación de sistemas que eviten la condensación.
OBJETIVO:Poder utilizar el gimnasio los días de temperaturas más extremas.</t>
  </si>
  <si>
    <t>1. ENTIDAD PROPONE: ConsejoEscolar
TIPO: ELIMINAR LAS GRIETAS DEL TEJADO
OBJETIVO:EVITAR QUE SE MOJE EL INTERIOR DEL GIMNASIO.
-----
2. ENTIDAD PROPONE: ConsejoEscolar
TIPO: COLOCAR SPLIT DE AIRE ACONDICIONADO.
OBJETIVO:EL ESCENARIO NO SE PUEDE UTILIZAR DEBIDO AL CALOR EXCESIVO.
-----
3. ENTIDAD PROPONE: ConsejoEscolar
TIPO: COLOCAR VENTANAS CON BUEN CIERRE.
OBJETIVO:EVITAR QUE ENTRE EL VIENTO DENTRO DEL GIMNASIO</t>
  </si>
  <si>
    <t>1. ENTIDAD PROPONE: AMPA
TIPO: Colocación estructura cubierta  en el exterior.
OBJETIVO:Evitar lluvia y altas temperaturas.
-----
2. ENTIDAD PROPONE: AMPA
TIPO: Aislar tejado y climatización en buen estado.
OBJETIVO:Evitar las temperaturas extremas
-----
3. ENTIDAD PROPONE: Claustro
TIPO: Colocación estructura cubierta  en el exterior.
OBJETIVO:Evitar lluvia y altas temperaturas.
-----
4. ENTIDAD PROPONE: Claustro
TIPO: Aislar tejado y climatización en buen estado.
OBJETIVO:Evitar las temperaturas extremas
-----
5. ENTIDAD PROPONE: ConsejoEscolar
TIPO: Colocación estructura cubierta  en el exterior.
OBJETIVO:Evitar lluvia y altas temperaturas.
-----
6. ENTIDAD PROPONE: ConsejoEscolar
TIPO: Aislar tejado y climatización en buen estado.
OBJETIVO:Evitar las temperaturas extremas</t>
  </si>
  <si>
    <t>1. ENTIDAD PROPONE: Claustro
TIPO: Sustitución de máquinas split en aulas de insuficiente potencia.
OBJETIVO:Climatizar adecuadamente las aulas.
-----
2. ENTIDAD PROPONE: Claustro
TIPO: Sustitución de ventanas y puertas.
OBJETIVO:Para evitar accidentes y mantener la temperatura de las aulas.
-----
3. ENTIDAD PROPONE: Claustro
TIPO: Instalación de equipos de climatización en aulas específicas.
OBJETIVO:Climatizar adecuadamente las aulas.</t>
  </si>
  <si>
    <t>1. ENTIDAD PROPONE: AMPA
TIPO: Instalación eléctrica antigua que no soporta los actuales recursos 
OBJETIVO:Optimizar y adecuar la instalación eléctrica existente
-----
2. ENTIDAD PROPONE: Claustro
TIPO: Instalación eléctrica antigua que no soporta los actuales recursos 
OBJETIVO:Optimizar y adecuar la instalación eléctrica existente
-----
3. ENTIDAD PROPONE: ConsejoEscolar
TIPO: Instalación eléctrica antigua que no soporta los actuales recursos 
OBJETIVO:Optimizar y adecuar la instalación eléctrica existente</t>
  </si>
  <si>
    <t>1. ENTIDAD PROPONE: AMPA
TIPO: Edificación de un centro nuevo
OBJETIVO:Edificar  un centro nuevo
-----
2. ENTIDAD PROPONE: Claustro
TIPO: Edificación de un centro nuevo
OBJETIVO:Edificar  un centro nuevo
-----
3. ENTIDAD PROPONE: ConsejoEscolar
TIPO: Edificación de un centro nuevo
OBJETIVO:Edificar  un centro nuevo</t>
  </si>
  <si>
    <t>1. ENTIDAD PROPONE: ConsejoEscolar
TIPO: Sistema de calefacción y arreglo de ventanas y persianas
OBJETIVO:Tener el Centro aclimatado y no derrochar energia</t>
  </si>
  <si>
    <t>1. ENTIDAD PROPONE: ConsejoEscolar
TIPO: Instalación de nuevos aparatos de aire acondicionado por falta de potencia de los existentes
OBJETIVO:Combatir las altas temperaturas dentro del aula</t>
  </si>
  <si>
    <t>1. ENTIDAD PROPONE: Claustro
TIPO: Revisar ventanas
OBJETIVO:Ahorro energético</t>
  </si>
  <si>
    <t>1. ENTIDAD PROPONE: ConsejoEscolar
TIPO: Energía Solar
OBJETIVO:Instalación de energía solar en el Edificio, ya que disponemos de cubierta plana
-----
2. ENTIDAD PROPONE: ConsejoEscolar
TIPO: Sustitución de ventanas 
OBJETIVO:Conseguir mejor aislamiento térmico, ya que las que existen son deficientes</t>
  </si>
  <si>
    <t xml:space="preserve">1. ENTIDAD PROPONE: AMPA
TIPO: Mejora del aislamiento térmico en cubiertas: Construcción de Marquesina
OBJETIVO:Evitar que en los días de lluvia, el alumnado se moje una vez que entren al Centro hasta llegar al porche para hacer sus correspondientes filas. INVERSIÓN: existe presupuesto de una empresa de la localidad. Presupuesto Total: 7.326,28€ (IVA no incluido). El presupuesto incluye: actuaciones previas y demoliciones + movimientos de tierra + cimentación + estructura + cubierta + instalación eléctrica + carpintería + gestión de residuos + control de calidad + seguridad y salud.
-----
2. ENTIDAD PROPONE: AMPA
TIPO: Mejora del aislamiento térmico en cubiertas y/o cerramientos: cubierta del patio de recreo de Infantil
OBJETIVO:Evitar que el alumnado pase calor durante su estancia en el patio de Infantil durante los meses correspondientes a primavera - verano. INVERSIÓN: existe presupuesto de una empresa de la localidad. Presupuesto Total: 21.054,94 (IVA no incluido). El presupuesto incluye: movimientos de tierra y cimentación + estructura + toldos + proyecto técnico.
-----
3. ENTIDAD PROPONE: Claustro
TIPO: Mejora del aislamiento térmico en cubiertas: Unión de las dos cubiertas del porche
OBJETIVO:Evitar que el alumnado se moje en los días de lluvia y que pasen calor en las temporadas de primavera - verano en los momentos en los que éstos permanecen en el porche (filas diarias para entrar a las aulas, celebración de actividades complementarias, recreos, actividades extraescolares...). INVERSIÓN: existe presupuesto de una empresa de la localidad. Presupuesto Total: 9.135,92€ (IVA no incluido). El presupuesto incluye: estructura + cubierta + revestimientos + pintura + gestión de residuos + </t>
  </si>
  <si>
    <t>1. ENTIDAD PROPONE: ConsejoEscolar
TIPO: Mejora de climatización
OBJETIVO:Instalación de Split en aulas</t>
  </si>
  <si>
    <t>1. ENTIDAD PROPONE: AMPA
TIPO: Instalaciones de aires acondicionados en las aulas. 
OBJETIVO:Prevención ante las olas de calor.</t>
  </si>
  <si>
    <t>1. ENTIDAD PROPONE: ConsejoEscolar
TIPO: Necesitamos un sistema de refrigeración para las aulas. En invierno no tenemos problema ya que tenemos instalada una caldera que calienta a todo el centro, incluso al edificio de infantil que se encuentra en la otra parte bdel patio.
OBJETIVO:Que nuestros niños y niñas no sufran el agobiante calor que pasaron este año desde Abril</t>
  </si>
  <si>
    <t>1. ENTIDAD PROPONE: ConsejoEscolar
TIPO: Refrigeración y calefacción en todas las aulas. 
OBJETIVO:Que nuestro alumnado y profesorado pueda trabajar en condiciones dignas, tanto si hace frío, como si hace calor
-----
2. ENTIDAD PROPONE: ConsejoEscolar
TIPO: Instalar en los baños luces con sensor de presencia. 
OBJETIVO:Ahorrar energía. 
-----
3. ENTIDAD PROPONE: ConsejoEscolar
TIPO: Modificación del sistema de protección solar, persianas de lamas que se encuentra en malas condiciones, por lo que no cumple debidamente con su función.  
OBJETIVO:Que nuestro alumnado y profesorado pueda trabajar en condiciones dignas. 
-----
4. ENTIDAD PROPONE: ConsejoEscolar
TIPO: Mas potencia en la red eléctrica para poder utilizar los ordenadores y pizarras.
OBJETIVO:Maximizar el uso de las TIC, la mayoría de las veces no se pueden utilizar.
-----
5. ENTIDAD PROPONE: ConsejoEscolar
TIPO: Instalación de Led en todas las dependencias. 
OBJETIVO:Aumentar la iluminación de las aulas para que nuestro alumnado pueda trabajar dignamente
-----
6. ENTIDAD PROPONE: ConsejoEscolar
TIPO: Refrigeración y calefacción en el comedor. 
OBJETIVO:Conseguir ambiente climático adecuado para el comedor, con 170 alumnos es imposible comer tranquilos con tanta calor.</t>
  </si>
  <si>
    <t>1. ENTIDAD PROPONE: Claustro
TIPO: Sustitución de equipos de iluminación por equipos Leds de nueva generación
OBJETIVO:Ahorro energético.
-----
2. ENTIDAD PROPONE: ConsejoEscolar
TIPO: Sustitución a ventanas con doble acristalamiento y protecciones solares.
OBJETIVO:Mejorar el aislamiento térmico para favorecer el ahorro y el aprovechamiento de energía.	
-----
3. ENTIDAD PROPONE: ConsejoEscolar
TIPO: Aislamiento térmico en cubiertas, cerramientos y puertas de las aulas.
OBJETIVO:Mejorar el aislamiento térmico para favorecer el ahorro y el aprovechamiento de energía.</t>
  </si>
  <si>
    <t>1. ENTIDAD PROPONE: Claustro
TIPO: Sustitución de equipos de iluminación por equipos Leds de nueva generación
OBJETIVO:Ahorro energético.
-----
2. ENTIDAD PROPONE: ConsejoEscolar
TIPO: Sustitución a ventanas con doble acristalamiento y protecciones solares.
OBJETIVO:Mejorar el aislamiento térmico para favorecer el ahorro y el aprovechamiento de energía.
-----
3. ENTIDAD PROPONE: ConsejoEscolar
TIPO: Aislamiento térmico en cubiertas, cerramientos y puertas de las aulas.
OBJETIVO:Mejorar el aislamiento térmico para favorecer el ahorro y el aprovechamiento de energía.</t>
  </si>
  <si>
    <t xml:space="preserve">1. ENTIDAD PROPONE: Claustro
TIPO: Sustitución de equipos de iluminación por equipos Leds de nueva generación.
OBJETIVO:Ahorro energético.
-----
2. ENTIDAD PROPONE: ConsejoEscolar
TIPO: Sustitución a ventanas con doble acristalamiento y protecciones solares.
OBJETIVO:Mejorar el aislamiento térmico para favorecer el ahorro y el aprovechamiento de energía.	
-----
3. ENTIDAD PROPONE: ConsejoEscolar
TIPO: Aislamiento térmico en cubiertas, cerramientos y puertas de las aulas.
OBJETIVO:Mejorar el aislamiento térmico para favorecer el ahorro y el aprovechamiento de energía.	</t>
  </si>
  <si>
    <t>1. ENTIDAD PROPONE: Claustro
TIPO: Colocar aires en la zona de administración
OBJETIVO:Refrigeración</t>
  </si>
  <si>
    <t>1. ENTIDAD PROPONE: ConsejoEscolar
TIPO: Instalar refrigeración y mejora eficiencia energética
OBJETIVO:Evitar las olas de calor y ahorro energético</t>
  </si>
  <si>
    <t>1. ENTIDAD PROPONE: AMPA
TIPO: Instalación de split en PT y AL 
OBJETIVO:Facilitar la adecuada atención del alumnado en estas dependencias.</t>
  </si>
  <si>
    <t>1. ENTIDAD PROPONE: AMPA
TIPO: Climatización para paliar efectos del calor
OBJETIVO:Eliminar altas temperaturas que sufre el alumnado por las características de la construcción y ubicación del centro.
-----
2. ENTIDAD PROPONE: Claustro
TIPO: Climatización para paliar efectos del calor
OBJETIVO:Eliminar altas temperaturas que sufre el alumnado por las características de la construcción y ubicación del centro.
-----
3. ENTIDAD PROPONE: ConsejoEscolar
TIPO: Climatización para paliar efectos del calor
OBJETIVO:Eliminar altas temperaturas que sufre el alumnado por las características de la construcción y ubicación del centro.</t>
  </si>
  <si>
    <t>1. ENTIDAD PROPONE: ConsejoEscolar
TIPO: PLACAS FOTOVOLTAICAS
OBJETIVO:ALIMENTACIÓN DE LA ESTACIÓN METEOROLÓGICA, EXPERIENCIAS DE LABORATORIO, ALUMBRADO DE PASILLOS,...
-----
2. ENTIDAD PROPONE: ConsejoEscolar
TIPO: RENOVACIÓN DE LA CALEFACCIÓN CENTRAL(CALDERAS, RADIADORES Y CIRCUITOS)
OBJETIVO:AHORRO Y EFICIENCIA ENERGÉTICA
-----
3. ENTIDAD PROPONE: ConsejoEscolar
TIPO: PLACAS SOLARES DE AGUA CALIENTE
OBJETIVO:AHORRO ENERGÉTICO/USO DE ENERGÍA RENOVABLE
-----
4. ENTIDAD PROPONE: ConsejoEscolar
TIPO: COMPLETAR CLIMATIZACIÓN DE AULAS
OBJETIVO:PROPORCIONAR AIRE ACONDICIONADO EN TODAS LAS DEPENDENCIAS DEL CENTRO
-----
5. ENTIDAD PROPONE: ConsejoEscolar
TIPO: ALUMBRADO LED
OBJETIVO:CONSUMO ENERGÉTICO</t>
  </si>
  <si>
    <t>1. ENTIDAD PROPONE: AMPA
TIPO: Colocación de cortinas, instalación de splits de aire acondicionado, cortinas, toldos en patio interior y ventanales de pasillo, protección de cristales con aislantes, ventiladores de pie en el comedor
OBJETIVO:Disminución de la temperatura del habitáculo.</t>
  </si>
  <si>
    <t>1. ENTIDAD PROPONE: AMPA
TIPO: Instalación de aire acondicionado en las aulas
OBJETIVO:Bajar las altas temperaturas que se sufre durante los meses de calor
-----
2. ENTIDAD PROPONE: ConsejoEscolar
TIPO: Revisión general de las calderas y radiadores
OBJETIVO:Mejorar la eficiencia y funcionamiento del sistema de calefacción
-----
3. ENTIDAD PROPONE: ConsejoEscolar
TIPO: Colocación de toldos en patios de Infantil y en una zona de Primaria
OBJETIVO:Obtener espacios de sombra durante los periodos cálidos
-----
4. ENTIDAD PROPONE: ConsejoEscolar
TIPO: Sustitución de fluorescentes por iluminaria LED
OBJETIVO:Ahorro energético y calidad de la iluminación
-----
5. ENTIDAD PROPONE: ConsejoEscolar
TIPO: Mejora del cerramiento de cristal de las ventanas del Centro.
OBJETIVO:Mejorar el aislamiento térmico de las aulas</t>
  </si>
  <si>
    <t xml:space="preserve">1. ENTIDAD PROPONE: ConsejoEscolar
TIPO: Cambio de de antiguos cierres de hierro
OBJETIVO:Disminuir el consumo energético 
-----
2. ENTIDAD PROPONE: ConsejoEscolar
TIPO: Espacios cubiertos para actividades en el exterior
OBJETIVO:Actividad física pese a inclemencias del tiempo 
-----
3. ENTIDAD PROPONE: ConsejoEscolar
TIPO: Reparación cubierta del tejado
OBJETIVO:Disminuir el consumo energético 
-----
4. ENTIDAD PROPONE: ConsejoEscolar
TIPO: Sustituir paredes de chapa por ladrillos
OBJETIVO:Disminuir el consumo energético </t>
  </si>
  <si>
    <t>1. ENTIDAD PROPONE: AMPA
TIPO: INSTALACIÓN DE SPLIT DE A/A EN LAS AULAS
OBJETIVO:CLIMATIZACIÓN DE AULAS
-----
2. ENTIDAD PROPONE: ConsejoEscolar
TIPO: SUSTITUCIÓN Y ARREGLO DE CUBIERTAS EN TODO EL EDIFICIO
OBJETIVO:ELIMINAR GRIETAS, FISURAS, EVITANDO HUMEDADES Y GOTERAS
-----
3. ENTIDAD PROPONE: ConsejoEscolar
TIPO: SUSTITUCIÓN DE CIERRES DE ALUMINIO Y DE CRISTALES EN VENTANAS, Y SUSTITUCIÓN DE PERSIANAS
OBJETIVO:MEJORA DE LA INSTALACIÓN Y AHORRO ENERGÉTICO
-----
4. ENTIDAD PROPONE: ConsejoEscolar
TIPO: SUSTITUCIÓN DE LUMINARIAS FLUORESCENTES POR LUCES LED EN AULAS Y PASILLOS 
OBJETIVO:MEJORA EN ILUMINACIÓN Y AHORRO ENERGÉTICO</t>
  </si>
  <si>
    <t>1. ENTIDAD PROPONE: Claustro
TIPO: REFRIGERACIÓN ZONAS DE SALA DE PROFESORES; BIBLIOTECA Y DESPACHO
OBJETIVO:REFRIGERACIÓN</t>
  </si>
  <si>
    <t>1. ENTIDAD PROPONE: Claustro
TIPO: Mejora de las ventanas y cristales de las dependencias
OBJETIVO:Mejorar la climatización de las dependencias.</t>
  </si>
  <si>
    <t>1. ENTIDAD PROPONE: AMPA
TIPO: Mejorar eficiencia energética y climatización
OBJETIVO:mejorar  la climatizaciñon tanto en invierno como cuando son temperaturas altas</t>
  </si>
  <si>
    <t>1. ENTIDAD PROPONE: ConsejoEscolar
TIPO: Mejorar climatización y eficiencia energética
OBJETIVO:mejorar las instalaciones del edificio y evitar el calor y frio</t>
  </si>
  <si>
    <t>1. ENTIDAD PROPONE: ConsejoEscolar
TIPO: Instalar led y aire acondicionado
OBJETIVO:Mejorar la eficiencia energética y evitar las altas temperaturas</t>
  </si>
  <si>
    <t>1. ENTIDAD PROPONE: ConsejoEscolar
TIPO: Instalación aire acondicionado y Led
OBJETIVO:Evitar las altas temperaturas en algunas épocas y mejorar el ahorro energético</t>
  </si>
  <si>
    <t xml:space="preserve">1. ENTIDAD PROPONE: AMPA
TIPO: Repoblar árboles y el jardín del Centro para que se fomenten zonas de sombra, colocar toldos que ayuden a evitar las altas temperaturas y que desde la Junta de Andalucía se faciliten equipos de refrigeración (frío/ calor), haciéndose cargo de sus revisiones y, en su caso, arreglos. 
OBJETIVO:Mejorar la situación climatológica dentro de las aulas en los meses de altas temperaturas para contribuir a una mejor calidad de la enseñanza, dado que las altas temperaturas que se alcanzan en las aulas resultan peligrosas para el alumnado. 
-----
2. ENTIDAD PROPONE: Claustro
TIPO: Repoblar árboles y el jardín del Centro para que se fomenten zonas de sombra, colocar toldos que ayuden a evitar las altas temperaturas y que desde la Junta de Andalucía se faciliten equipos de refrigeración (frío/ calor), haciéndose cargo de sus revisiones y, en su caso, arreglos. 
OBJETIVO:Mejorar la situación climatológica dentro de las aulas en los meses de altas temperaturas para contribuir a una mejor calidad de la enseñanza, dado que las altas temperaturas que se alcanzan en las aulas resultan peligrosas para el alumnado. 
-----
3. ENTIDAD PROPONE: ConsejoEscolar
TIPO: Repoblar árboles y el jardín del Centro para que se fomenten zonas de sombra, colocar toldos que ayuden a evitar las altas temperaturas y que desde la Junta de Andalucía se faciliten equipos de refrigeración (frío/ calor), haciéndose cargo de sus revisiones y, en su caso, arreglos. 
OBJETIVO:Mejorar la situación climatológica dentro de las aulas en los meses de altas temperaturas para contribuir a una mejor calidad de la enseñanza, dado que las altas temperaturas que se alcanzan en las aulas resultan peligrosas para el alumnado. </t>
  </si>
  <si>
    <t>1. ENTIDAD PROPONE: AMPA
TIPO: zonas de sombra en el patios
OBJETIVO:poder salir al recreo en los meses de calor
-----
2. ENTIDAD PROPONE: Claustro
TIPO: REFRIGERACIÓN EN LA SALA DE PROFESORES
OBJETIVO:USARLA EN LOS MESES DE CALOR
-----
3. ENTIDAD PROPONE: Claustro
TIPO: refrigeración en los despachos de dirección y jefatura de estudios
OBJETIVO:poder trabajar en los meses de calor</t>
  </si>
  <si>
    <t>1. ENTIDAD PROPONE: ConsejoEscolar
TIPO: Climatización.
OBJETIVO:Instalación de refrigeración.
-----
2. ENTIDAD PROPONE: ConsejoEscolar
TIPO: Mejora cerramientos.
OBJETIVO:Mejorar los cerramientos e instalar en los lugares donde no existen y que son necesarios. 
-----
3. ENTIDAD PROPONE: ConsejoEscolar
TIPO: Zonas para cubrirse de la lluvia.
OBJETIVO:Habilitar zonas paraprotegerse de la lluvia.
-----
4. ENTIDAD PROPONE: ConsejoEscolar
TIPO: Instalación para sombra.
OBJETIVO:Habilitar zonas de sombre. 
-----
5. ENTIDAD PROPONE: ConsejoEscolar
TIPO: Mejora patio de recreo.
OBJETIVO: Arreglo del patio que se anega rápidamente.
-----
6. ENTIDAD PROPONE: ConsejoEscolar
TIPO: Mejora de la seguridad.
OBJETIVO:Cerrar el Edificio de Infantil que en la actualidad no cuenta con puertas.
-----
7. ENTIDAD PROPONE: ConsejoEscolar
TIPO: Valla con edificios colindantes.
OBJETIVO:Instalación de valla para separar de edificios colindantes que cuentan con ventanas al patio de recreo incluiso con una industria.
-----
8. ENTIDAD PROPONE: ConsejoEscolar
TIPO: Mejora del acceso al edificio.
OBJETIVO:Adecuar los accesos al Centro que el la actualidad se hace desde zona sin urbanizar.
-----
9. ENTIDAD PROPONE: ConsejoEscolar
TIPO: Mejora del acceso al edificio.
OBJETIVO:Habilitar patio previo a la entrada al edificio del colegiopara no tener que controlar 3 puertas diferentes.colegio 
-----
10. ENTIDAD PROPONE: ConsejoEscolar
TIPO: Mejora de perimetración. 
OBJETIVO:Elevar la protección perimetral de perimetración.</t>
  </si>
  <si>
    <t>1. ENTIDAD PROPONE: ConsejoEscolar
TIPO: Mejora del aislamiento térmico con arreglo de persianas
OBJETIVO:No entrada de aire, humedades...
-----
2. ENTIDAD PROPONE: ConsejoEscolar
TIPO: Arreglo de la claraboya del edificio de Primaria
OBJETIVO:Evitar que los días de lluvia se moje el suelo del edificio.</t>
  </si>
  <si>
    <t>1. ENTIDAD PROPONE: ConsejoEscolar
TIPO: Colocación de pérgolas, toldos en patios y zonas comunes.
OBJETIVO:Propiciar zonas de sombra en el exterior y disminuir la incidencia del sol sobre la fachada del edificio.</t>
  </si>
  <si>
    <t>1. ENTIDAD PROPONE: ConsejoEscolar
TIPO: CALDERA DE BIOMASA
OBJETIVO:REDUCIR CONSUMO
-----
2. ENTIDAD PROPONE: ConsejoEscolar
TIPO: ILUMINACION CON LED
OBJETIVO:REDUCIR CONSUMO</t>
  </si>
  <si>
    <t>1. ENTIDAD PROPONE: Claustro
TIPO: RENOVAR LA INSTALACIÓN ELÉCTRICA DEL EDIFICIO, REVISAR VENTANAS Y PUERTAS, ACONDICIONAR LAS AULAS PARA EL FRÍO Y EL CALOR.
OBJETIVO:AHORRO ENERGÉTICO</t>
  </si>
  <si>
    <t>1. ENTIDAD PROPONE: AMPA
TIPO: Unir con porche al edificio contiguo
OBJETIVO:No mojarse cuando llueve en el acceso de un edificio a otro
-----
2. ENTIDAD PROPONE: Claustro
TIPO: Poner cortinas
OBJETIVO:No se ve bien la pizarra con la luz de la ventana
-----
3. ENTIDAD PROPONE: Claustro
TIPO: cambiar el aire acondicionado de una clase
OBJETIVO:Se ha estropeado y no funciona
-----
4. ENTIDAD PROPONE: Claustro
TIPO: Unir con porche al edificio contiguo
OBJETIVO:No mojarse cuando llueve en el acceso de un edificio a otro
-----
5. ENTIDAD PROPONE: Claustro
TIPO: Cambiar persianas
OBJETIVO:Algunas están estropeadas 
-----
6. ENTIDAD PROPONE: ConsejoEscolar
TIPO: Poner persianas
OBJETIVO:Están estropeadas o no existen.
-----
7. ENTIDAD PROPONE: ConsejoEscolar
TIPO: Poner cortinas
OBJETIVO:No se ve bien la pizarra y/o la pantalla digital
-----
8. ENTIDAD PROPONE: ConsejoEscolar
TIPO: Cambiar ventanas
OBJETIVO:Entra aire y agua
-----
9. ENTIDAD PROPONE: ConsejoEscolar
TIPO: Unir con porche al edificio contiguo
OBJETIVO:No mojarse cuando llueve en el acceso de un edificio a otro</t>
  </si>
  <si>
    <t>1. ENTIDAD PROPONE: AMPA
TIPO: Sombreado en el patio de recreo de ese edificio
OBJETIVO:Evitar mareos e insolaciones que se han producido
-----
2. ENTIDAD PROPONE: Claustro
TIPO: Uso de cortinas en las aulas
OBJETIVO:Mejorar la visión de la pizarra
-----
3. ENTIDAD PROPONE: Claustro
TIPO: Sombreado en el patio de recreo de ese edificio
OBJETIVO:Evitar mareos e insolaciones que se han producido
-----
4. ENTIDAD PROPONE: Claustro
TIPO: Quitar humedades de la pared
OBJETIVO:Salta el diferencial eléctrico
-----
5. ENTIDAD PROPONE: ConsejoEscolar
TIPO: Compactar el suelo del patio
OBJETIVO:Evitar polvadera y charcos
-----
6. ENTIDAD PROPONE: ConsejoEscolar
TIPO: Sombreado en el patio de recreo de ese edificio
OBJETIVO:Evitar mareos e insolaciones que se han producido
-----
7. ENTIDAD PROPONE: ConsejoEscolar
TIPO: Arreglar baldosas levantadas
OBJETIVO:Evitar caídas del alumnado.
-----
8. ENTIDAD PROPONE: ConsejoEscolar
TIPO: Arreglar muros con fisura.
OBJETIVO:Evitar humedades</t>
  </si>
  <si>
    <t>1. ENTIDAD PROPONE: AMPA
TIPO: Plantar árboles, poner toldos
OBJETIVO:no existe sombra apenas en los patios. Evitar insolaciones
-----
2. ENTIDAD PROPONE: AMPA
TIPO: edificar un gimnasio
OBJETIVO:no existe y es el único centro del pueblo en el que el alumnado no puede hacer EF si llueve.
-----
3. ENTIDAD PROPONE: AMPA
TIPO: Pista cubierta
OBJETIVO:poder hacer EF cuando llueve
-----
4. ENTIDAD PROPONE: Claustro
TIPO: Pista cubierta
OBJETIVO:poder hacer EF cuando llueve
-----
5. ENTIDAD PROPONE: Claustro
TIPO: Plantar árboles, poner toldos
OBJETIVO:no existe sombra apenas en los patios. Evitar insolaciones
-----
6. ENTIDAD PROPONE: Claustro
TIPO: Cortinas 
OBJETIVO:mejorar la visión de la pizarra
-----
7. ENTIDAD PROPONE: Claustro
TIPO: edificar un gimnasio
OBJETIVO:no existe y es el único centro del pueblo en el que el alumnado no puede hacer EF si llueve.
-----
8. ENTIDAD PROPONE: Claustro
TIPO: Persianas adecuadas
OBJETIVO:mejorar la visión de la pizarra
-----
9. ENTIDAD PROPONE: ConsejoEscolar
TIPO: edificar un gimnasio
OBJETIVO:no existe y es el único centro del pueblo en el que el alumnado no puede hacer EF si llueve.
-----
10. ENTIDAD PROPONE: ConsejoEscolar
TIPO: Reparar persianas estropeadas
OBJETIVO:Ver la pizarra y/o pantalla.
-----
11. ENTIDAD PROPONE: ConsejoEscolar
TIPO: Porche cubierto para la entrada al edificio
OBJETIVO:No mojarse cuando se accede al edificio
-----
12. ENTIDAD PROPONE: ConsejoEscolar
TIPO: Pista cubierta
OBJETIVO:poder hacer EF cuando llueve
-----
13. ENTIDAD PROPONE: ConsejoEscolar
TIPO: Plantar árboles, poner toldos
OBJETIVO:no existe sombra apenas en los patios. Evitar insolaciones</t>
  </si>
  <si>
    <t>1. ENTIDAD PROPONE: ConsejoEscolar
TIPO: Propuesta de cambio de la climatización utilizando biomasa .
OBJETIVO:Reducir  la contaminación.</t>
  </si>
  <si>
    <t>1. ENTIDAD PROPONE: AMPA
TIPO: Arreglo cornisa y cubierta de tejas
OBJETIVO:Se desprenden tejas
-----
2. ENTIDAD PROPONE: AMPA
TIPO: Sustitución de persianas
OBJETIVO:Se rompen muy a menudo.
-----
3. ENTIDAD PROPONE: Claustro
TIPO: Sustitución de persianas
OBJETIVO:Se rompen muy a menudo.</t>
  </si>
  <si>
    <t>1. ENTIDAD PROPONE: ConsejoEscolar
TIPO: Climatización de las aulas para los meses en lo que las temperaturas se elevan haciéndose insoportables para el adecuado desarrollo de la generalidad de las actividades y adecuar zonas de recreo con sombras o edificación de salón de usos múltiples.
OBJETIVO:Favorecer y facilitar el proceso de enseñanza-aprendizaje para obtener mejores rendimientos y facilitar numerosas actividades complementarias y el desarrollo del área de Educación Física, entre otras</t>
  </si>
  <si>
    <t>1. ENTIDAD PROPONE: ConsejoEscolar
TIPO: iNSTALACION PARA CLIMATIZAR FRIO DEBIDO A LAS ALTAS TEMPERATURAS EN PERIODO DE CALOR
OBJETIVO:CLIMATIZAR CON FRIO EL CENTRO</t>
  </si>
  <si>
    <t xml:space="preserve">1. ENTIDAD PROPONE: ConsejoEscolar
TIPO: Plantación de arboleda
OBJETIVO:Utilizar recursos naturales contra el calor
-----
2. ENTIDAD PROPONE: ConsejoEscolar
TIPO: Reparación cubierta del tejado 
OBJETIVO:Disminuir el consumo energético
-----
3. ENTIDAD PROPONE: ConsejoEscolar
TIPO: Cambio de antiguos cierres de hierro
OBJETIVO:Disminuir el consumo energético </t>
  </si>
  <si>
    <t>1. ENTIDAD PROPONE: Claustro
TIPO: Acondicionamiento del sistema de calefacción, arreglo de ventanas y persianas, poner un adecuado sistema de refrigeración. 
OBJETIVO:Mejorar las condiciones térmicas del centro.</t>
  </si>
  <si>
    <t>1. ENTIDAD PROPONE: AMPA
TIPO: toldos en el patio
OBJETIVO:tener sombra para los meses de más calor</t>
  </si>
  <si>
    <t>1. ENTIDAD PROPONE: ConsejoEscolar
TIPO: CLIMATIZACIÓN AULAS Y ESPACIOS
OBJETIVO:Mejorar la temperatura de los mismos</t>
  </si>
  <si>
    <t>1. ENTIDAD PROPONE: ConsejoEscolar
TIPO: Dotación de un sistema de iluminación más eficiente y económico
OBJETIVO:Dotar de iluminación LED 
-----
2. ENTIDAD PROPONE: ConsejoEscolar
TIPO: Instalación de calefacción en el Centro, ya que no disponemos.
OBJETIVO:Dotar de calefacción al Centro
-----
3. ENTIDAD PROPONE: ConsejoEscolar
TIPO: Mejora del sistema de refrigeración que disponemos.
OBJETIVO:Mejorar el sistema de refrigeración de las aulas</t>
  </si>
  <si>
    <t>1. ENTIDAD PROPONE: ConsejoEscolar
TIPO: Dotación de calefacción al comedor escolar ya que no disponemos
OBJETIVO:Dotar de calefacción al comedor escolar</t>
  </si>
  <si>
    <t>1. ENTIDAD PROPONE: ConsejoEscolar
TIPO: arreglo descuadre ventanas, debido grietas paredes
OBJETIVO:eficiencia energética</t>
  </si>
  <si>
    <t>1. ENTIDAD PROPONE: Claustro
TIPO: Para el edificio C·3 nuevo que albergará a nuestro centro una vez construido tener climatización frío calor en todas las aulas centralizada
OBJETIVO:Mantener y mejorar las condiciones de climatización así como el consumo energético</t>
  </si>
  <si>
    <t>1. ENTIDAD PROPONE: ConsejoEscolar
TIPO: Mejorar cerramientos
OBJETIVO:Cambio de puertas de acceso que son inadecuadas y no cierran correctamente.
-----
2. ENTIDAD PROPONE: ConsejoEscolar
TIPO: Climatización
OBJETIVO:instalación de refrigeración
-----
3. ENTIDAD PROPONE: ConsejoEscolar
TIPO: Instalación para sombra
OBJETIVO:Habilitar zonas para sombra.
-----
4. ENTIDAD PROPONE: ConsejoEscolar
TIPO: Mejora seguridad
OBJETIVO:Elevar protección perimetral
-----
5. ENTIDAD PROPONE: ConsejoEscolar
TIPO: Zona cubierta lluvia
OBJETIVO:Habilitar zona para protegerse de la lluvia
-----
6. ENTIDAD PROPONE: ConsejoEscolar
TIPO: Mejora acceso al edificio
OBJETIVO:Adecuar el acceso al Centro que en la actualidad se realiza por una zona sin urbanizar
-----
7. ENTIDAD PROPONE: ConsejoEscolar
TIPO: Mejora acceso al edificio
OBJETIVO:Habilitar patio previo al accesoal Centro  para no tener que vigilar 3 puertas
-----
8. ENTIDAD PROPONE: ConsejoEscolar
TIPO: Mejora patio del recreo
OBJETIVO:Arreglo delpatio del recreo que se anega rápidamente
-----
9. ENTIDAD PROPONE: ConsejoEscolar
TIPO: Mejora perimetración
OBJETIVO:Instalar valla para separar el patio de las casas e industria colindante.</t>
  </si>
  <si>
    <t>1. ENTIDAD PROPONE: ConsejoEscolar
TIPO: Se solicita el cambio de parte de las ventanas, arreglo de filtraciones de agua, cambio de cubierta de plástico, cerrar partes del edificio exteriores, cambio del sistema  eléctrico.
OBJETIVO:Es un Centro muy antiguo y con muy pocas reformas. Además el Centro consta de tres edificios diferenciados construidos en diferentes épocas. Se pretende mejorar la climatización del Centro sobre todo en invierno ya que hay muchas zonas que quedan al aire libre. LAs ventanas se encuentran en muy mal estado y aíslan muy poco del exterior. Lo mismo ocurre con algunas cubiertas. El Cableado eléctrico es muy antiguo.</t>
  </si>
  <si>
    <t>1. ENTIDAD PROPONE: ConsejoEscolar
TIPO: finalización climatización de dependencias con aire acondicionado
OBJETIVO:climatizar todas las dependencias del Centro
-----
2. ENTIDAD PROPONE: ConsejoEscolar
TIPO: Cambiar fluorescentes por Led
OBJETIVO:Ahorro energetico
-----
3. ENTIDAD PROPONE: ConsejoEscolar
TIPO: colocar sistema de Control de presencia en distintas dependencias, aseos, pasillos...
OBJETIVO:Ahorro energetico</t>
  </si>
  <si>
    <t>1. ENTIDAD PROPONE: ConsejoEscolar
TIPO: Ventanas de climalit
OBJETIVO:Excesivo calor en las aulas
-----
2. ENTIDAD PROPONE: ConsejoEscolar
TIPO: Refrigeración en aulas. Solo hay ventiladores ya que la potencia eléctrica no es suficiente
OBJETIVO:Excesivo calor en las aulas</t>
  </si>
  <si>
    <t>1. ENTIDAD PROPONE: AMPA
TIPO: TERMINACION DE LA SEGUNDA FASE DEL CENTRO
OBJETIVO:COLEGIO NUEVO QUE  ANULEN TODAS LAS NECESIDADES QUE ESTAMOS SUFRIENDO
-----
2. ENTIDAD PROPONE: Claustro
TIPO: TERMINACION DE LA SEGUNDA FASE DEL CENTRO
OBJETIVO:COLEGIO NUEVO QUE  ANULEN TODAS LAS NECESIDADES QUE ESTAMOS SUFRIENDO
-----
3. ENTIDAD PROPONE: ConsejoEscolar
TIPO: TERMINACION DE LA SEGUNDA FASE DEL CENTRO
OBJETIVO:COLEGIO NUEVO QUE  ANULEN TODAS LAS NECESIDADES QUE ESTAMOS SUFRIENDO</t>
  </si>
  <si>
    <t>1. ENTIDAD PROPONE: ConsejoEscolar
TIPO: INSTALACIÓN D RADIADORES NUEVOS
OBJETIVO:Contar con calefacción en el Centro
-----
2. ENTIDAD PROPONE: ConsejoEscolar
TIPO: Cambio fluorescencia por Led.
OBJETIVO:Ahorro energético importante
-----
3. ENTIDAD PROPONE: ConsejoEscolar
TIPO: Instalación de aire acondicinado en las aulas
OBJETIVO:Mantener una adecuada temperatura en el Centro
-----
4. ENTIDAD PROPONE: ConsejoEscolar
TIPO: Cambio de Caldera por Biomasa
OBJETIVO:Contar con calefacción en el Centro</t>
  </si>
  <si>
    <t>1. ENTIDAD PROPONE: ConsejoEscolar
TIPO: DOTAR DE MECANISMOS DE CLIMATIZACIÓN EFICACES Y CREAR ZONAS CON TOLDOS Y PÉRGOLAS
OBJETIVO:MEJORAR EL ESTADO DE LA CLIMATIZACIÓN DEL CENTRO</t>
  </si>
  <si>
    <t>1. ENTIDAD PROPONE: AMPA
TIPO: Colocación Pizarra Digital
OBJETIVO:Digitalizar las aulas</t>
  </si>
  <si>
    <t>1. ENTIDAD PROPONE: ConsejoEscolar
TIPO: Aumentar el número de aires acondicionados en aulas donde sólo hay uno 
OBJETIVO:Que el alumnado tenga una temperatura adecuada en sus aulas.
-----
2. ENTIDAD PROPONE: ConsejoEscolar
TIPO: Dotar de aires acondiconados espacios comunes como Comedor, Salón de usos múltiples y Biblioteca
OBJETIVO:Que el alumnado tenga una temperatura adecuada en esos espacios comunes
-----
3. ENTIDAD PROPONE: ConsejoEscolar
TIPO:  Dotar de más sombra los patios del Centro, preferentemente con arboleda o en su defecto con toldos. 
OBJETIVO:Mantener en los especios al aire libre del Centro una mejor temperatura.
-----
4. ENTIDAD PROPONE: ConsejoEscolar
TIPO: Dotar las puertas de los pasillos del Centro de un sistema de cierre "automático"
OBJETIVO:Contribuir al ahorro energético del Centro evitando corrientes de aire que suponen mayor gasto en calefacción</t>
  </si>
  <si>
    <t>1. ENTIDAD PROPONE: ConsejoEscolar
TIPO: Renovar ventanas y/o persianas poniendo crimalit
OBJETIVO:Excesivo calor.
-----
2. ENTIDAD PROPONE: ConsejoEscolar
TIPO: Refrigeración en aulas.
OBJETIVO:Excesivo calor.</t>
  </si>
  <si>
    <t>1. ENTIDAD PROPONE: Claustro
TIPO: CAMBIO ILUMINACIÓN
OBJETIVO:POR LA ÓRIENTACIÓN DEL CENTRO SE HACE NECESARIA LA LUZ PRACTICAMENTE TODO EL DÍA. CAMBIO DE FLUORESCENTE POR LED.
-----
2. ENTIDAD PROPONE: ConsejoEscolar
TIPO: CLIMATIZACIÓN EN AULAS
OBJETIVO:CAMBIO DE ESTUFA ELECTRICA POR OTRA DE BIOMASA</t>
  </si>
  <si>
    <t>1. ENTIDAD PROPONE: AMPA
TIPO: Reparación de diferentes  partes  de la  fachada  del  edificio  por  caida  de azulejos-ladrillo visto y enfoscado  de   dinteles  de   varias   ventanas  
OBJETIVO:Evitar  el  peligro  de  caida imprevista  de  estos   azulejos y  trozos  de  enfoscado
-----
2. ENTIDAD PROPONE: Claustro
TIPO: Colocación   de  persianas de lamas oscilantes  de aluminio o plastico  en  las  ventanas.
OBJETIVO:Proteger   las  aulas  de  la acción  directa  del  sol   y  el  calor sobre  la  ventana  y  evitar  temperaturas  altas  en  las   aulas  en  verano.
-----
3. ENTIDAD PROPONE: Claustro
TIPO: Reparación  del  sistema  de  refrigeración - aires  acondicionado  en  aulas  de  Infantil,  salón de actos  y  comedor y  algunas  aulas de E. Primaria que  son  muy  antiguos
OBJETIVO:Mantener   refrigeradas correctamente  las   aulas o dependencias  en  épocas  de  mucho  calor
-----
4. ENTIDAD PROPONE: Claustro
TIPO: Sustitución de ventanas del  edificio. Son metálicas de  corredera y muchas no  se  pueden  abrir y otras no  cierran  correctamente dejando pasar aire  y  agua. El acristalamiento no es de doble  vidrio.
OBJETIVO:Mantener  la  funcionalidad  de  las   ventanas  y  aislar  tanto del calor como del  frio
-----
5. ENTIDAD PROPONE: Claustro
TIPO: Mejora o  reparación  de la  instalación  eléctrica y  elementos  de  seguridad en  cuadros eléctricos  en  parte  de  nuestro  edificio:  - zona  de  Infantil  y  Primer ciclo de  Primaria
OBJETIVO:Evitar  los  cortes   de  corriente  electrica  en  las   aulas  cuando  se están    utilizando  ordenadores, pizarra  digital,  aire  acondicionado,...
-----
6. ENTIDAD PROPONE: ConsejoEscolar
TIPO: Reparación  de  la  cubierta  del  edificio  en algunas  partes:  en la  unión  con  el  edificio del comedor,  en  techo  aseo de la  cocina,  en el pasillo  cuarto-limpieza y aseo  maestros, en algunas  aulas de la  planta  alta.
OBJETIVO:Evitar   goteras   con   caida   de   agua    en   gran  cantidad  en   la  zona  del  comedor  y  de  menos  intensidad  en  las   otras  zonas.   Evitar   goteras   y    humedad  en   techos  en  dichas  zonas y  en  el  suelo  por  caida  de  agua. 
-----
7. ENTIDAD PROPONE: ConsejoEscolar
TIPO: Instalación  de  una    cubierta  en  el  patio  de  Educación  Infantil
OBJETIVO:Protección  tanto  de  la   luvia  como  del   sol  y  calor    en  los   tiempos   de  recreo  y   entradas  y  salidas   del  alumnado  al  colegio.</t>
  </si>
  <si>
    <t>1. ENTIDAD PROPONE: ConsejoEscolar
TIPO: INSTALACIÓN DE AIRES ACONDICIONADOS
OBJETIVO:INSTALACIÓN Y COMPRA DE AIRES ACONDICIONADOS</t>
  </si>
  <si>
    <t>1. ENTIDAD PROPONE: ConsejoEscolar
TIPO: Cambio de antiguos cierres de hierro
OBJETIVO:Disminuir el consumo energético 
-----
2. ENTIDAD PROPONE: ConsejoEscolar
TIPO: Reparación cubierta del tejado 
OBJETIVO:Disminuir el consumo energético 
-----
3. ENTIDAD PROPONE: ConsejoEscolar
TIPO: Plantación de arboleda 
OBJETIVO:Utilizar recurso naturales contra el calor</t>
  </si>
  <si>
    <t>1. ENTIDAD PROPONE: ConsejoEscolar
TIPO: climatización adecuada de aulas en invierno y verano
OBJETIVO:No pasar frío y no pasar calor</t>
  </si>
  <si>
    <t>1. ENTIDAD PROPONE: ConsejoEscolar
TIPO: Climatización adecuadas de las aulas en invierno y verano
OBJETIVO:No pasar frío ni calor</t>
  </si>
  <si>
    <t>1. ENTIDAD PROPONE: ConsejoEscolar
TIPO: CALEFACCIÓN CON ENERGÍA SOLAR
OBJETIVO:AHORRO ENERGÉTICO</t>
  </si>
  <si>
    <t>1. ENTIDAD PROPONE: AMPA
TIPO: CLIMATIZACIÓN
OBJETIVO:COLOCACIÓN DE AIRES ACONDICIONADOS
-----
2. ENTIDAD PROPONE: Claustro
TIPO: CLIMATIZACIÓN
OBJETIVO:COLOCACIÓN DE AIRES ACONDICIONADOS</t>
  </si>
  <si>
    <t>1. ENTIDAD PROPONE: ConsejoEscolar
TIPO: *Mejora del aaislamiento y cerramiento del edificio. * Sustitución de ventanas y colocación de protectores solares. *Renovación de la iluminación
OBJETIVO:Mejorar las condiciones de aislamiento térmico, de iluminación, así como la renovación de ventanas y protectores solares.</t>
  </si>
  <si>
    <t>1. ENTIDAD PROPONE: AMPA
TIPO: TOLDOS Y ÁRBOLES EN LOS PATIOS
OBJETIVO:AUMENTAR LAS ZONAS DE SOMBRA EN LOS PATIOS DEL CENTRO
-----
2. ENTIDAD PROPONE: ConsejoEscolar
TIPO: CAMBIAR VENTANAS Y PERSIANAS DE LAS AULAS
OBJETIVO:AISLAR DEL EXTERIOR</t>
  </si>
  <si>
    <t>1. ENTIDAD PROPONE: Claustro
TIPO: Reducción consumo energético
OBJETIVO:Cuidado de los aparatos instalados y reducción del consumo energético</t>
  </si>
  <si>
    <t>1. ENTIDAD PROPONE: Claustro
TIPO: Reducción consumo.
OBJETIVO:Cuidado de los aparatos y reducción del consumo energético</t>
  </si>
  <si>
    <t>1. ENTIDAD PROPONE: AMPA
TIPO: CAMBIAR VENTANAS Y PERSIANAS DE LAS AULAS
OBJETIVO:AISLAR DEL EXTERIOR
-----
2. ENTIDAD PROPONE: ConsejoEscolar
TIPO: PONER TOLDOS Y ÁRBOLES EN LOS PATIOS
OBJETIVO:AUMENTAR LAS ZONAS DE SOBRA EN LOS PATIOS DEL CENTRO</t>
  </si>
  <si>
    <t>1. ENTIDAD PROPONE: ConsejoEscolar
TIPO: Climatizar adecuadamente las aulas en invierno y verano
OBJETIVO:No pasar frío ni calor</t>
  </si>
  <si>
    <t>Observaciones</t>
  </si>
  <si>
    <t>SIN OBSERVACIONES</t>
  </si>
  <si>
    <t>Mañana y Tarde</t>
  </si>
  <si>
    <t>Mañana y comedor</t>
  </si>
  <si>
    <t>codigo</t>
  </si>
  <si>
    <t>municipio</t>
  </si>
  <si>
    <t>habitantes</t>
  </si>
  <si>
    <t>Almensilla</t>
  </si>
  <si>
    <t>Las Navas de la Concepción</t>
  </si>
  <si>
    <t>El Real de la Jara</t>
  </si>
  <si>
    <t>El Ronquillo</t>
  </si>
  <si>
    <t>Castilleja del Campo</t>
  </si>
  <si>
    <t>Municipio Sevilla &lt; 20000</t>
  </si>
</sst>
</file>

<file path=xl/styles.xml><?xml version="1.0" encoding="utf-8"?>
<styleSheet xmlns="http://schemas.openxmlformats.org/spreadsheetml/2006/main">
  <numFmts count="1">
    <numFmt numFmtId="164" formatCode="#,##0.0"/>
  </numFmts>
  <fonts count="18">
    <font>
      <sz val="11"/>
      <color theme="1"/>
      <name val="Calibri"/>
      <family val="2"/>
      <scheme val="minor"/>
    </font>
    <font>
      <sz val="11"/>
      <color theme="1"/>
      <name val="Calibri"/>
      <family val="2"/>
      <scheme val="minor"/>
    </font>
    <font>
      <b/>
      <sz val="10"/>
      <name val="Arial"/>
      <family val="2"/>
    </font>
    <font>
      <sz val="10"/>
      <name val="Dialog"/>
    </font>
    <font>
      <b/>
      <sz val="11"/>
      <color theme="1"/>
      <name val="Calibri"/>
      <family val="2"/>
      <scheme val="minor"/>
    </font>
    <font>
      <b/>
      <sz val="9"/>
      <name val="Calibri"/>
      <family val="2"/>
      <scheme val="minor"/>
    </font>
    <font>
      <sz val="9"/>
      <name val="Calibri"/>
      <family val="2"/>
      <scheme val="minor"/>
    </font>
    <font>
      <sz val="11"/>
      <name val="Calibri"/>
      <family val="2"/>
      <scheme val="minor"/>
    </font>
    <font>
      <b/>
      <sz val="9"/>
      <color theme="9" tint="-0.499984740745262"/>
      <name val="Calibri"/>
      <family val="2"/>
      <scheme val="minor"/>
    </font>
    <font>
      <b/>
      <sz val="11"/>
      <name val="Calibri"/>
      <family val="2"/>
      <scheme val="minor"/>
    </font>
    <font>
      <i/>
      <sz val="9"/>
      <color theme="1"/>
      <name val="Calibri"/>
      <family val="2"/>
      <scheme val="minor"/>
    </font>
    <font>
      <i/>
      <sz val="11"/>
      <color theme="1"/>
      <name val="Calibri"/>
      <family val="2"/>
      <scheme val="minor"/>
    </font>
    <font>
      <i/>
      <sz val="9"/>
      <name val="Calibri"/>
      <family val="2"/>
      <scheme val="minor"/>
    </font>
    <font>
      <b/>
      <sz val="11"/>
      <color rgb="FF0070C0"/>
      <name val="Calibri"/>
      <family val="2"/>
      <scheme val="minor"/>
    </font>
    <font>
      <b/>
      <sz val="11"/>
      <color rgb="FFC00000"/>
      <name val="Calibri"/>
      <family val="2"/>
      <scheme val="minor"/>
    </font>
    <font>
      <b/>
      <sz val="10"/>
      <color rgb="FF0070C0"/>
      <name val="Arial"/>
      <family val="2"/>
    </font>
    <font>
      <b/>
      <sz val="10"/>
      <color rgb="FFC00000"/>
      <name val="Arial"/>
      <family val="2"/>
    </font>
    <font>
      <sz val="10"/>
      <name val="Arial"/>
      <family val="2"/>
    </font>
  </fonts>
  <fills count="7">
    <fill>
      <patternFill patternType="none"/>
    </fill>
    <fill>
      <patternFill patternType="gray125"/>
    </fill>
    <fill>
      <patternFill patternType="none">
        <fgColor rgb="FF000000"/>
        <bgColor rgb="FFFFFFFF"/>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diagonal/>
    </border>
    <border>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medium">
        <color indexed="64"/>
      </bottom>
      <diagonal/>
    </border>
  </borders>
  <cellStyleXfs count="3">
    <xf numFmtId="0" fontId="0" fillId="0" borderId="0"/>
    <xf numFmtId="0" fontId="1" fillId="2" borderId="0"/>
    <xf numFmtId="0" fontId="17" fillId="2" borderId="0"/>
  </cellStyleXfs>
  <cellXfs count="61">
    <xf numFmtId="0" fontId="0" fillId="0" borderId="0" xfId="0"/>
    <xf numFmtId="0" fontId="2" fillId="2" borderId="0" xfId="1" applyFont="1" applyAlignment="1">
      <alignment horizontal="center" vertical="center" wrapText="1"/>
    </xf>
    <xf numFmtId="164" fontId="1" fillId="2" borderId="1" xfId="1" applyNumberFormat="1" applyBorder="1" applyAlignment="1">
      <alignment horizontal="center"/>
    </xf>
    <xf numFmtId="0" fontId="1" fillId="2" borderId="1" xfId="1" applyNumberFormat="1" applyBorder="1" applyAlignment="1">
      <alignment horizontal="center"/>
    </xf>
    <xf numFmtId="0" fontId="1" fillId="2" borderId="1" xfId="1" applyBorder="1"/>
    <xf numFmtId="0" fontId="3" fillId="2" borderId="1" xfId="1" applyFont="1" applyBorder="1" applyAlignment="1">
      <alignment horizontal="right"/>
    </xf>
    <xf numFmtId="0" fontId="1" fillId="2" borderId="0" xfId="1"/>
    <xf numFmtId="0" fontId="1" fillId="2" borderId="0" xfId="1" applyAlignment="1">
      <alignment horizontal="center"/>
    </xf>
    <xf numFmtId="0" fontId="4" fillId="4" borderId="0" xfId="0" applyFont="1" applyFill="1"/>
    <xf numFmtId="0" fontId="0" fillId="4" borderId="0" xfId="0" applyFill="1"/>
    <xf numFmtId="0" fontId="5"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7" fillId="5" borderId="0" xfId="0" applyFont="1" applyFill="1" applyBorder="1"/>
    <xf numFmtId="0" fontId="0" fillId="5" borderId="0" xfId="0" applyFill="1"/>
    <xf numFmtId="0" fontId="6" fillId="4" borderId="0" xfId="0" applyFont="1" applyFill="1" applyBorder="1" applyAlignment="1">
      <alignment horizontal="center" vertical="center"/>
    </xf>
    <xf numFmtId="0" fontId="8" fillId="6" borderId="0" xfId="0" applyFont="1" applyFill="1" applyBorder="1" applyAlignment="1">
      <alignment horizontal="center" vertical="center"/>
    </xf>
    <xf numFmtId="0" fontId="7" fillId="4" borderId="0" xfId="0" applyFont="1" applyFill="1" applyBorder="1"/>
    <xf numFmtId="0" fontId="10" fillId="4" borderId="0" xfId="0" applyFont="1" applyFill="1"/>
    <xf numFmtId="0" fontId="11" fillId="4" borderId="0" xfId="0" applyFont="1" applyFill="1"/>
    <xf numFmtId="0" fontId="12" fillId="4" borderId="0" xfId="0" applyFont="1" applyFill="1" applyBorder="1" applyAlignment="1">
      <alignment vertical="center"/>
    </xf>
    <xf numFmtId="0" fontId="6" fillId="4" borderId="0" xfId="0" applyFont="1" applyFill="1" applyBorder="1" applyAlignment="1">
      <alignment vertical="center"/>
    </xf>
    <xf numFmtId="0" fontId="7" fillId="5" borderId="0" xfId="0" applyFont="1" applyFill="1" applyBorder="1" applyAlignment="1">
      <alignment vertical="center"/>
    </xf>
    <xf numFmtId="0" fontId="6" fillId="4" borderId="0" xfId="0" applyFont="1" applyFill="1" applyBorder="1" applyAlignment="1">
      <alignment horizontal="right" vertical="center"/>
    </xf>
    <xf numFmtId="0" fontId="0" fillId="5" borderId="0" xfId="0" applyFont="1" applyFill="1"/>
    <xf numFmtId="0" fontId="1" fillId="2" borderId="1" xfId="1" applyBorder="1" applyAlignment="1">
      <alignment horizontal="center"/>
    </xf>
    <xf numFmtId="0" fontId="8" fillId="4" borderId="0" xfId="0" applyFont="1" applyFill="1" applyBorder="1" applyAlignment="1">
      <alignment horizontal="center" vertical="center"/>
    </xf>
    <xf numFmtId="0" fontId="1" fillId="2" borderId="2" xfId="1" applyBorder="1"/>
    <xf numFmtId="164" fontId="1" fillId="2" borderId="3" xfId="1" applyNumberFormat="1" applyBorder="1" applyAlignment="1">
      <alignment horizontal="center"/>
    </xf>
    <xf numFmtId="0" fontId="1" fillId="2" borderId="3" xfId="1" applyBorder="1" applyAlignment="1">
      <alignment horizontal="center"/>
    </xf>
    <xf numFmtId="0" fontId="1" fillId="2" borderId="10" xfId="1" applyBorder="1" applyAlignment="1">
      <alignment horizontal="center"/>
    </xf>
    <xf numFmtId="0" fontId="1" fillId="2" borderId="11" xfId="1" applyBorder="1" applyAlignment="1">
      <alignment horizontal="center"/>
    </xf>
    <xf numFmtId="0" fontId="1" fillId="2" borderId="12" xfId="1" applyBorder="1" applyAlignment="1">
      <alignment horizontal="center"/>
    </xf>
    <xf numFmtId="0" fontId="2" fillId="2" borderId="13" xfId="1" applyFont="1" applyBorder="1" applyAlignment="1">
      <alignment horizontal="center" vertical="center" wrapText="1"/>
    </xf>
    <xf numFmtId="0" fontId="2" fillId="2" borderId="14" xfId="1" applyFont="1" applyBorder="1" applyAlignment="1">
      <alignment horizontal="center" vertical="center" wrapText="1"/>
    </xf>
    <xf numFmtId="0" fontId="2" fillId="2" borderId="15" xfId="1" applyFont="1" applyBorder="1" applyAlignment="1">
      <alignment horizontal="center" vertical="center" wrapText="1"/>
    </xf>
    <xf numFmtId="0" fontId="1" fillId="2" borderId="11" xfId="1" applyBorder="1"/>
    <xf numFmtId="0" fontId="5" fillId="5" borderId="0" xfId="0" applyFont="1" applyFill="1" applyBorder="1" applyAlignment="1">
      <alignment horizontal="left" vertical="center"/>
    </xf>
    <xf numFmtId="0" fontId="2" fillId="2" borderId="17" xfId="1" applyFont="1" applyBorder="1" applyAlignment="1">
      <alignment horizontal="center" vertical="center" wrapText="1"/>
    </xf>
    <xf numFmtId="0" fontId="0" fillId="2" borderId="1" xfId="1" applyFont="1" applyBorder="1"/>
    <xf numFmtId="0" fontId="3" fillId="2" borderId="1" xfId="1" applyFont="1" applyBorder="1" applyAlignment="1">
      <alignment horizontal="left"/>
    </xf>
    <xf numFmtId="0" fontId="2" fillId="3" borderId="19"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0" fillId="2" borderId="10" xfId="1" applyFont="1" applyBorder="1"/>
    <xf numFmtId="0" fontId="2" fillId="3" borderId="7" xfId="1" applyFont="1" applyFill="1" applyBorder="1" applyAlignment="1">
      <alignment horizontal="center" vertical="center" wrapText="1"/>
    </xf>
    <xf numFmtId="0" fontId="2" fillId="3" borderId="22" xfId="1" applyFont="1" applyFill="1" applyBorder="1" applyAlignment="1">
      <alignment horizontal="center" vertical="center" wrapText="1"/>
    </xf>
    <xf numFmtId="0" fontId="2" fillId="3" borderId="19"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20"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8" xfId="1" applyFont="1" applyFill="1" applyBorder="1" applyAlignment="1">
      <alignment horizontal="center" vertical="center" wrapText="1"/>
    </xf>
    <xf numFmtId="0" fontId="2" fillId="3" borderId="4" xfId="1"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5" fillId="3" borderId="5" xfId="1" applyFont="1" applyFill="1" applyBorder="1" applyAlignment="1">
      <alignment horizontal="center" vertical="center" wrapText="1"/>
    </xf>
    <xf numFmtId="0" fontId="4" fillId="0" borderId="1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2" borderId="6" xfId="1" applyFont="1" applyBorder="1" applyAlignment="1">
      <alignment horizontal="center" vertical="center"/>
    </xf>
    <xf numFmtId="0" fontId="1" fillId="2" borderId="7" xfId="1" applyBorder="1" applyAlignment="1">
      <alignment horizontal="center" vertical="center"/>
    </xf>
    <xf numFmtId="0" fontId="1" fillId="2" borderId="9" xfId="1" applyBorder="1" applyAlignment="1">
      <alignment horizontal="center" vertical="center"/>
    </xf>
    <xf numFmtId="0" fontId="16" fillId="3" borderId="19" xfId="1" applyFont="1" applyFill="1" applyBorder="1" applyAlignment="1">
      <alignment horizontal="center" vertical="center" wrapText="1"/>
    </xf>
    <xf numFmtId="0" fontId="16" fillId="3" borderId="5" xfId="1" applyFont="1" applyFill="1" applyBorder="1" applyAlignment="1">
      <alignment horizontal="center" vertical="center" wrapText="1"/>
    </xf>
  </cellXfs>
  <cellStyles count="3">
    <cellStyle name="Normal" xfId="0" builtinId="0"/>
    <cellStyle name="Normal 2" xfId="1"/>
    <cellStyle name="Normal 3" xfId="2"/>
  </cellStyles>
  <dxfs count="1">
    <dxf>
      <font>
        <color rgb="FF008E40"/>
      </font>
    </dxf>
  </dxfs>
  <tableStyles count="0" defaultTableStyle="TableStyleMedium9" defaultPivotStyle="PivotStyleLight16"/>
  <colors>
    <mruColors>
      <color rgb="FF008E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S269"/>
  <sheetViews>
    <sheetView tabSelected="1" zoomScale="85" zoomScaleNormal="85" workbookViewId="0">
      <pane ySplit="2" topLeftCell="A205" activePane="bottomLeft" state="frozen"/>
      <selection activeCell="Q1" sqref="Q1"/>
      <selection pane="bottomLeft" activeCell="M216" sqref="M216"/>
    </sheetView>
  </sheetViews>
  <sheetFormatPr baseColWidth="10" defaultColWidth="11.42578125" defaultRowHeight="15"/>
  <cols>
    <col min="1" max="1" width="14.140625" style="6" customWidth="1"/>
    <col min="2" max="2" width="13.28515625" style="6" customWidth="1"/>
    <col min="3" max="3" width="12.140625" style="7" hidden="1" customWidth="1"/>
    <col min="4" max="4" width="12.42578125" style="7" customWidth="1"/>
    <col min="5" max="5" width="9.42578125" style="7" hidden="1" customWidth="1"/>
    <col min="6" max="6" width="6.85546875" style="7" customWidth="1"/>
    <col min="7" max="7" width="33.42578125" style="6" customWidth="1"/>
    <col min="8" max="8" width="11.140625" style="6" customWidth="1"/>
    <col min="9" max="9" width="32.28515625" style="6" bestFit="1" customWidth="1"/>
    <col min="10" max="10" width="11.85546875" style="6" customWidth="1"/>
    <col min="11" max="11" width="31.85546875" style="6" customWidth="1"/>
    <col min="12" max="12" width="41.28515625" style="6" customWidth="1"/>
    <col min="13" max="13" width="30.7109375" style="6" customWidth="1"/>
    <col min="14" max="14" width="17.140625" style="6" customWidth="1"/>
    <col min="15" max="15" width="18" style="6" customWidth="1"/>
    <col min="16" max="16" width="12" style="6" bestFit="1" customWidth="1"/>
    <col min="17" max="17" width="19.28515625" style="6" customWidth="1"/>
    <col min="18" max="18" width="28.140625" style="6" customWidth="1"/>
    <col min="19" max="19" width="13.7109375" style="6" customWidth="1"/>
    <col min="20" max="20" width="17.5703125" style="6" customWidth="1"/>
    <col min="21" max="21" width="9" style="6" customWidth="1"/>
    <col min="22" max="22" width="13.140625" style="6" customWidth="1"/>
    <col min="23" max="23" width="11" style="6" customWidth="1"/>
    <col min="24" max="24" width="19.42578125" style="6" bestFit="1" customWidth="1"/>
    <col min="25" max="25" width="12.85546875" style="6" hidden="1" customWidth="1"/>
    <col min="26" max="27" width="12.85546875" style="6" customWidth="1"/>
    <col min="28" max="28" width="15.42578125" style="6" bestFit="1" customWidth="1"/>
    <col min="29" max="29" width="16" style="6" customWidth="1"/>
    <col min="30" max="30" width="13.85546875" style="6" customWidth="1"/>
    <col min="31" max="31" width="20.28515625" style="6" customWidth="1"/>
    <col min="32" max="32" width="26.140625" style="6" customWidth="1"/>
    <col min="33" max="33" width="19" style="6" customWidth="1"/>
    <col min="34" max="34" width="22.140625" style="6" customWidth="1"/>
    <col min="35" max="35" width="16.5703125" style="6" customWidth="1"/>
    <col min="36" max="36" width="22.7109375" style="6" customWidth="1"/>
    <col min="37" max="37" width="20.5703125" style="6" customWidth="1"/>
    <col min="38" max="38" width="24.140625" style="6" customWidth="1"/>
    <col min="39" max="39" width="21.42578125" style="6" customWidth="1"/>
    <col min="40" max="40" width="17" style="7" customWidth="1"/>
    <col min="41" max="41" width="21.28515625" style="6" customWidth="1"/>
    <col min="42" max="42" width="19.42578125" style="6" customWidth="1"/>
    <col min="43" max="43" width="20" style="6" customWidth="1"/>
    <col min="44" max="44" width="24.28515625" style="6" customWidth="1"/>
    <col min="45" max="45" width="15.42578125" style="6" customWidth="1"/>
    <col min="46" max="46" width="27.7109375" style="6" customWidth="1"/>
    <col min="47" max="47" width="21.42578125" style="6" customWidth="1"/>
    <col min="48" max="48" width="32.7109375" style="6" customWidth="1"/>
    <col min="49" max="49" width="26" style="6" customWidth="1"/>
    <col min="50" max="50" width="27.7109375" style="6" customWidth="1"/>
    <col min="51" max="51" width="19.7109375" style="6" customWidth="1"/>
    <col min="52" max="52" width="17.5703125" style="6" customWidth="1"/>
    <col min="53" max="53" width="15.7109375" style="6" customWidth="1"/>
    <col min="54" max="54" width="21.7109375" style="6" customWidth="1"/>
    <col min="55" max="55" width="30" style="6" customWidth="1"/>
    <col min="56" max="56" width="16.140625" style="6" customWidth="1"/>
    <col min="57" max="57" width="20.28515625" style="6" customWidth="1"/>
    <col min="58" max="58" width="17.7109375" style="6" customWidth="1"/>
    <col min="59" max="59" width="24" style="6" customWidth="1"/>
    <col min="60" max="60" width="20.28515625" style="6" customWidth="1"/>
    <col min="61" max="61" width="19.42578125" style="6" customWidth="1"/>
    <col min="62" max="62" width="22" style="6" customWidth="1"/>
    <col min="63" max="63" width="20.5703125" style="6" customWidth="1"/>
    <col min="64" max="64" width="13" style="6" customWidth="1"/>
    <col min="65" max="65" width="17.28515625" style="6" customWidth="1"/>
    <col min="66" max="66" width="23.7109375" style="6" customWidth="1"/>
    <col min="67" max="67" width="14.7109375" style="6" customWidth="1"/>
    <col min="68" max="68" width="13" style="6" customWidth="1"/>
    <col min="69" max="69" width="14.7109375" style="6" customWidth="1"/>
    <col min="70" max="70" width="15.140625" style="6" customWidth="1"/>
    <col min="71" max="72" width="16.7109375" style="6" customWidth="1"/>
    <col min="73" max="73" width="13.5703125" style="6" customWidth="1"/>
    <col min="74" max="74" width="20.5703125" style="6" customWidth="1"/>
    <col min="75" max="75" width="28.140625" style="6" customWidth="1"/>
    <col min="76" max="77" width="26.28515625" style="6" customWidth="1"/>
    <col min="78" max="78" width="28.7109375" style="6" customWidth="1"/>
    <col min="79" max="79" width="19.85546875" style="6" customWidth="1"/>
    <col min="80" max="80" width="23.7109375" style="6" customWidth="1"/>
    <col min="81" max="84" width="21.7109375" style="6" customWidth="1"/>
    <col min="85" max="85" width="103.85546875" style="6" customWidth="1"/>
    <col min="86" max="88" width="10.140625" style="7" customWidth="1"/>
    <col min="89" max="89" width="11.28515625" style="7" customWidth="1"/>
    <col min="90" max="90" width="10.140625" style="7" customWidth="1"/>
    <col min="91" max="91" width="14.7109375" style="7" customWidth="1"/>
    <col min="92" max="92" width="12.140625" style="7" customWidth="1"/>
    <col min="93" max="93" width="11.5703125" style="7" customWidth="1"/>
    <col min="94" max="95" width="9.140625" style="7"/>
    <col min="96" max="96" width="11.85546875" style="7" customWidth="1"/>
    <col min="97" max="97" width="10.7109375" style="7" customWidth="1"/>
    <col min="98" max="16384" width="11.42578125" style="6"/>
  </cols>
  <sheetData>
    <row r="1" spans="1:97" ht="21" customHeight="1" thickBot="1">
      <c r="A1" s="49" t="s">
        <v>1390</v>
      </c>
      <c r="B1" s="45" t="s">
        <v>0</v>
      </c>
      <c r="C1" s="45" t="s">
        <v>1517</v>
      </c>
      <c r="D1" s="45" t="s">
        <v>1518</v>
      </c>
      <c r="E1" s="51" t="s">
        <v>1391</v>
      </c>
      <c r="F1" s="59" t="s">
        <v>1392</v>
      </c>
      <c r="G1" s="45" t="s">
        <v>1393</v>
      </c>
      <c r="H1" s="45" t="s">
        <v>1394</v>
      </c>
      <c r="I1" s="45" t="s">
        <v>1395</v>
      </c>
      <c r="J1" s="43" t="s">
        <v>1729</v>
      </c>
      <c r="K1" s="45" t="s">
        <v>257</v>
      </c>
      <c r="L1" s="45" t="s">
        <v>1396</v>
      </c>
      <c r="M1" s="45" t="s">
        <v>1397</v>
      </c>
      <c r="N1" s="45" t="s">
        <v>1398</v>
      </c>
      <c r="O1" s="45" t="s">
        <v>1399</v>
      </c>
      <c r="P1" s="45" t="s">
        <v>1400</v>
      </c>
      <c r="Q1" s="45" t="s">
        <v>1401</v>
      </c>
      <c r="R1" s="45" t="s">
        <v>1402</v>
      </c>
      <c r="S1" s="45" t="s">
        <v>1403</v>
      </c>
      <c r="T1" s="45" t="s">
        <v>1404</v>
      </c>
      <c r="U1" s="45" t="s">
        <v>1405</v>
      </c>
      <c r="V1" s="45" t="s">
        <v>1406</v>
      </c>
      <c r="W1" s="45" t="s">
        <v>1407</v>
      </c>
      <c r="X1" s="45" t="s">
        <v>1408</v>
      </c>
      <c r="Y1" s="45" t="s">
        <v>1409</v>
      </c>
      <c r="Z1" s="40"/>
      <c r="AA1" s="40"/>
      <c r="AB1" s="45" t="s">
        <v>124</v>
      </c>
      <c r="AC1" s="45" t="s">
        <v>1410</v>
      </c>
      <c r="AD1" s="45" t="s">
        <v>1411</v>
      </c>
      <c r="AE1" s="45" t="s">
        <v>1412</v>
      </c>
      <c r="AF1" s="45" t="s">
        <v>1413</v>
      </c>
      <c r="AG1" s="45" t="s">
        <v>1414</v>
      </c>
      <c r="AH1" s="45" t="s">
        <v>1415</v>
      </c>
      <c r="AI1" s="45" t="s">
        <v>1416</v>
      </c>
      <c r="AJ1" s="45" t="s">
        <v>1417</v>
      </c>
      <c r="AK1" s="45" t="s">
        <v>1418</v>
      </c>
      <c r="AL1" s="45" t="s">
        <v>1419</v>
      </c>
      <c r="AM1" s="45" t="s">
        <v>1420</v>
      </c>
      <c r="AN1" s="45" t="s">
        <v>1421</v>
      </c>
      <c r="AO1" s="45" t="s">
        <v>1422</v>
      </c>
      <c r="AP1" s="45" t="s">
        <v>1423</v>
      </c>
      <c r="AQ1" s="45" t="s">
        <v>1424</v>
      </c>
      <c r="AR1" s="45" t="s">
        <v>1425</v>
      </c>
      <c r="AS1" s="45" t="s">
        <v>1426</v>
      </c>
      <c r="AT1" s="45" t="s">
        <v>1427</v>
      </c>
      <c r="AU1" s="45" t="s">
        <v>1428</v>
      </c>
      <c r="AV1" s="45" t="s">
        <v>1429</v>
      </c>
      <c r="AW1" s="45" t="s">
        <v>1430</v>
      </c>
      <c r="AX1" s="45" t="s">
        <v>1431</v>
      </c>
      <c r="AY1" s="45" t="s">
        <v>1432</v>
      </c>
      <c r="AZ1" s="45" t="s">
        <v>1433</v>
      </c>
      <c r="BA1" s="45" t="s">
        <v>1434</v>
      </c>
      <c r="BB1" s="45" t="s">
        <v>1435</v>
      </c>
      <c r="BC1" s="45" t="s">
        <v>1436</v>
      </c>
      <c r="BD1" s="45" t="s">
        <v>1437</v>
      </c>
      <c r="BE1" s="45" t="s">
        <v>1438</v>
      </c>
      <c r="BF1" s="45" t="s">
        <v>1439</v>
      </c>
      <c r="BG1" s="45" t="s">
        <v>1440</v>
      </c>
      <c r="BH1" s="45" t="s">
        <v>1441</v>
      </c>
      <c r="BI1" s="45" t="s">
        <v>1442</v>
      </c>
      <c r="BJ1" s="45" t="s">
        <v>1443</v>
      </c>
      <c r="BK1" s="45" t="s">
        <v>1444</v>
      </c>
      <c r="BL1" s="45" t="s">
        <v>1445</v>
      </c>
      <c r="BM1" s="45" t="s">
        <v>1446</v>
      </c>
      <c r="BN1" s="45" t="s">
        <v>1447</v>
      </c>
      <c r="BO1" s="45" t="s">
        <v>1448</v>
      </c>
      <c r="BP1" s="45" t="s">
        <v>1449</v>
      </c>
      <c r="BQ1" s="45" t="s">
        <v>1450</v>
      </c>
      <c r="BR1" s="45" t="s">
        <v>1451</v>
      </c>
      <c r="BS1" s="45" t="s">
        <v>1452</v>
      </c>
      <c r="BT1" s="45" t="s">
        <v>1453</v>
      </c>
      <c r="BU1" s="45" t="s">
        <v>1454</v>
      </c>
      <c r="BV1" s="45" t="s">
        <v>1455</v>
      </c>
      <c r="BW1" s="45" t="s">
        <v>1456</v>
      </c>
      <c r="BX1" s="45" t="s">
        <v>1457</v>
      </c>
      <c r="BY1" s="45" t="s">
        <v>1458</v>
      </c>
      <c r="BZ1" s="45" t="s">
        <v>1459</v>
      </c>
      <c r="CA1" s="45" t="s">
        <v>1460</v>
      </c>
      <c r="CB1" s="45" t="s">
        <v>1461</v>
      </c>
      <c r="CC1" s="45" t="s">
        <v>1462</v>
      </c>
      <c r="CD1" s="45" t="s">
        <v>1463</v>
      </c>
      <c r="CE1" s="45" t="s">
        <v>1464</v>
      </c>
      <c r="CF1" s="47" t="s">
        <v>1465</v>
      </c>
      <c r="CG1" s="47" t="s">
        <v>1717</v>
      </c>
      <c r="CH1" s="53" t="s">
        <v>1509</v>
      </c>
      <c r="CI1" s="54"/>
      <c r="CJ1" s="54"/>
      <c r="CK1" s="54"/>
      <c r="CL1" s="54"/>
      <c r="CM1" s="54"/>
      <c r="CN1" s="54"/>
      <c r="CO1" s="55"/>
      <c r="CP1" s="56" t="s">
        <v>1510</v>
      </c>
      <c r="CQ1" s="57"/>
      <c r="CR1" s="57"/>
      <c r="CS1" s="58"/>
    </row>
    <row r="2" spans="1:97" s="1" customFormat="1" ht="54.75" customHeight="1" thickBot="1">
      <c r="A2" s="50"/>
      <c r="B2" s="46" t="s">
        <v>0</v>
      </c>
      <c r="C2" s="46" t="s">
        <v>1514</v>
      </c>
      <c r="D2" s="46" t="s">
        <v>1515</v>
      </c>
      <c r="E2" s="52" t="s">
        <v>1391</v>
      </c>
      <c r="F2" s="60" t="s">
        <v>1392</v>
      </c>
      <c r="G2" s="46" t="s">
        <v>1393</v>
      </c>
      <c r="H2" s="46" t="s">
        <v>1394</v>
      </c>
      <c r="I2" s="46" t="s">
        <v>1395</v>
      </c>
      <c r="J2" s="44"/>
      <c r="K2" s="46" t="s">
        <v>257</v>
      </c>
      <c r="L2" s="46" t="s">
        <v>1396</v>
      </c>
      <c r="M2" s="46" t="s">
        <v>1397</v>
      </c>
      <c r="N2" s="46" t="s">
        <v>1398</v>
      </c>
      <c r="O2" s="46" t="s">
        <v>1399</v>
      </c>
      <c r="P2" s="46" t="s">
        <v>1400</v>
      </c>
      <c r="Q2" s="46" t="s">
        <v>1401</v>
      </c>
      <c r="R2" s="46" t="s">
        <v>1402</v>
      </c>
      <c r="S2" s="46" t="s">
        <v>1403</v>
      </c>
      <c r="T2" s="46" t="s">
        <v>1404</v>
      </c>
      <c r="U2" s="46" t="s">
        <v>1405</v>
      </c>
      <c r="V2" s="46" t="s">
        <v>1406</v>
      </c>
      <c r="W2" s="46" t="s">
        <v>1407</v>
      </c>
      <c r="X2" s="46" t="s">
        <v>1408</v>
      </c>
      <c r="Y2" s="46" t="s">
        <v>1409</v>
      </c>
      <c r="Z2" s="41" t="s">
        <v>1513</v>
      </c>
      <c r="AA2" s="41" t="s">
        <v>1719</v>
      </c>
      <c r="AB2" s="46" t="s">
        <v>124</v>
      </c>
      <c r="AC2" s="46" t="s">
        <v>1410</v>
      </c>
      <c r="AD2" s="46" t="s">
        <v>1411</v>
      </c>
      <c r="AE2" s="46" t="s">
        <v>1412</v>
      </c>
      <c r="AF2" s="46" t="s">
        <v>1413</v>
      </c>
      <c r="AG2" s="46" t="s">
        <v>1414</v>
      </c>
      <c r="AH2" s="46" t="s">
        <v>1415</v>
      </c>
      <c r="AI2" s="46" t="s">
        <v>1416</v>
      </c>
      <c r="AJ2" s="46" t="s">
        <v>1417</v>
      </c>
      <c r="AK2" s="46" t="s">
        <v>1418</v>
      </c>
      <c r="AL2" s="46" t="s">
        <v>1419</v>
      </c>
      <c r="AM2" s="46" t="s">
        <v>1420</v>
      </c>
      <c r="AN2" s="46" t="s">
        <v>1421</v>
      </c>
      <c r="AO2" s="46" t="s">
        <v>1422</v>
      </c>
      <c r="AP2" s="46" t="s">
        <v>1423</v>
      </c>
      <c r="AQ2" s="46" t="s">
        <v>1424</v>
      </c>
      <c r="AR2" s="46" t="s">
        <v>1425</v>
      </c>
      <c r="AS2" s="46" t="s">
        <v>1426</v>
      </c>
      <c r="AT2" s="46" t="s">
        <v>1427</v>
      </c>
      <c r="AU2" s="46" t="s">
        <v>1428</v>
      </c>
      <c r="AV2" s="46" t="s">
        <v>1429</v>
      </c>
      <c r="AW2" s="46" t="s">
        <v>1430</v>
      </c>
      <c r="AX2" s="46" t="s">
        <v>1431</v>
      </c>
      <c r="AY2" s="46" t="s">
        <v>1432</v>
      </c>
      <c r="AZ2" s="46" t="s">
        <v>1433</v>
      </c>
      <c r="BA2" s="46" t="s">
        <v>1434</v>
      </c>
      <c r="BB2" s="46" t="s">
        <v>1435</v>
      </c>
      <c r="BC2" s="46" t="s">
        <v>1436</v>
      </c>
      <c r="BD2" s="46" t="s">
        <v>1437</v>
      </c>
      <c r="BE2" s="46" t="s">
        <v>1438</v>
      </c>
      <c r="BF2" s="46" t="s">
        <v>1439</v>
      </c>
      <c r="BG2" s="46" t="s">
        <v>1440</v>
      </c>
      <c r="BH2" s="46" t="s">
        <v>1441</v>
      </c>
      <c r="BI2" s="46" t="s">
        <v>1442</v>
      </c>
      <c r="BJ2" s="46" t="s">
        <v>1443</v>
      </c>
      <c r="BK2" s="46" t="s">
        <v>1444</v>
      </c>
      <c r="BL2" s="46" t="s">
        <v>1445</v>
      </c>
      <c r="BM2" s="46" t="s">
        <v>1446</v>
      </c>
      <c r="BN2" s="46" t="s">
        <v>1447</v>
      </c>
      <c r="BO2" s="46" t="s">
        <v>1448</v>
      </c>
      <c r="BP2" s="46" t="s">
        <v>1449</v>
      </c>
      <c r="BQ2" s="46" t="s">
        <v>1450</v>
      </c>
      <c r="BR2" s="46" t="s">
        <v>1451</v>
      </c>
      <c r="BS2" s="46" t="s">
        <v>1452</v>
      </c>
      <c r="BT2" s="46" t="s">
        <v>1453</v>
      </c>
      <c r="BU2" s="46" t="s">
        <v>1454</v>
      </c>
      <c r="BV2" s="46" t="s">
        <v>1455</v>
      </c>
      <c r="BW2" s="46" t="s">
        <v>1456</v>
      </c>
      <c r="BX2" s="46" t="s">
        <v>1457</v>
      </c>
      <c r="BY2" s="46" t="s">
        <v>1458</v>
      </c>
      <c r="BZ2" s="46" t="s">
        <v>1459</v>
      </c>
      <c r="CA2" s="46" t="s">
        <v>1460</v>
      </c>
      <c r="CB2" s="46" t="s">
        <v>1461</v>
      </c>
      <c r="CC2" s="46" t="s">
        <v>1462</v>
      </c>
      <c r="CD2" s="46" t="s">
        <v>1463</v>
      </c>
      <c r="CE2" s="46" t="s">
        <v>1464</v>
      </c>
      <c r="CF2" s="48" t="s">
        <v>1465</v>
      </c>
      <c r="CG2" s="48" t="s">
        <v>1465</v>
      </c>
      <c r="CH2" s="37" t="s">
        <v>1391</v>
      </c>
      <c r="CI2" s="33" t="s">
        <v>1392</v>
      </c>
      <c r="CJ2" s="33" t="s">
        <v>1512</v>
      </c>
      <c r="CK2" s="33" t="s">
        <v>1493</v>
      </c>
      <c r="CL2" s="33" t="s">
        <v>1494</v>
      </c>
      <c r="CM2" s="33" t="s">
        <v>1495</v>
      </c>
      <c r="CN2" s="33" t="s">
        <v>1496</v>
      </c>
      <c r="CO2" s="34" t="s">
        <v>1497</v>
      </c>
      <c r="CP2" s="32" t="s">
        <v>1392</v>
      </c>
      <c r="CQ2" s="33" t="s">
        <v>1498</v>
      </c>
      <c r="CR2" s="33" t="s">
        <v>1493</v>
      </c>
      <c r="CS2" s="34" t="s">
        <v>1476</v>
      </c>
    </row>
    <row r="3" spans="1:97">
      <c r="A3" s="2" t="s">
        <v>576</v>
      </c>
      <c r="B3" s="4" t="s">
        <v>1</v>
      </c>
      <c r="C3" s="29">
        <f t="shared" ref="C3:C53" si="0">+(CH3+CI3+CJ3+CK3+CL3+CM3)*CN3*CO3</f>
        <v>101.25</v>
      </c>
      <c r="D3" s="24">
        <f t="shared" ref="D3:D53" si="1">+CP3+CQ3+CR3+CS3</f>
        <v>100</v>
      </c>
      <c r="E3" s="2" t="s">
        <v>139</v>
      </c>
      <c r="F3" s="3">
        <v>4</v>
      </c>
      <c r="G3" s="4" t="s">
        <v>577</v>
      </c>
      <c r="H3" s="4" t="s">
        <v>34</v>
      </c>
      <c r="I3" s="4" t="s">
        <v>578</v>
      </c>
      <c r="J3" s="29" t="str">
        <f>VLOOKUP(I3,SEV_20000!$B$2:$D$89,3,FALSE)</f>
        <v>Sí</v>
      </c>
      <c r="K3" s="4" t="s">
        <v>13</v>
      </c>
      <c r="L3" s="4" t="s">
        <v>11</v>
      </c>
      <c r="M3" s="4" t="s">
        <v>13</v>
      </c>
      <c r="N3" s="4" t="s">
        <v>13</v>
      </c>
      <c r="O3" s="4" t="s">
        <v>13</v>
      </c>
      <c r="P3" s="4" t="s">
        <v>13</v>
      </c>
      <c r="Q3" s="4" t="s">
        <v>30</v>
      </c>
      <c r="R3" s="5" t="s">
        <v>352</v>
      </c>
      <c r="S3" s="4">
        <v>1960</v>
      </c>
      <c r="T3" s="5" t="s">
        <v>13</v>
      </c>
      <c r="U3" s="5">
        <v>1999</v>
      </c>
      <c r="V3" s="5">
        <v>496</v>
      </c>
      <c r="W3" s="4">
        <v>26</v>
      </c>
      <c r="X3" s="4" t="s">
        <v>4</v>
      </c>
      <c r="Y3" s="4" t="s">
        <v>5</v>
      </c>
      <c r="Z3" s="42" t="s">
        <v>5</v>
      </c>
      <c r="AA3" s="4"/>
      <c r="AB3" s="4" t="s">
        <v>5</v>
      </c>
      <c r="AC3" s="4" t="s">
        <v>8</v>
      </c>
      <c r="AD3" s="4" t="s">
        <v>6</v>
      </c>
      <c r="AE3" s="4" t="s">
        <v>8</v>
      </c>
      <c r="AF3" s="4" t="s">
        <v>7</v>
      </c>
      <c r="AG3" s="4" t="s">
        <v>8</v>
      </c>
      <c r="AH3" s="4" t="s">
        <v>18</v>
      </c>
      <c r="AI3" s="4" t="s">
        <v>8</v>
      </c>
      <c r="AJ3" s="4" t="s">
        <v>11</v>
      </c>
      <c r="AK3" s="4" t="s">
        <v>8</v>
      </c>
      <c r="AL3" s="4" t="s">
        <v>11</v>
      </c>
      <c r="AM3" s="4" t="s">
        <v>11</v>
      </c>
      <c r="AN3" s="4" t="s">
        <v>8</v>
      </c>
      <c r="AO3" s="4" t="s">
        <v>8</v>
      </c>
      <c r="AP3" s="5" t="s">
        <v>11</v>
      </c>
      <c r="AQ3" s="5">
        <v>0</v>
      </c>
      <c r="AR3" s="5">
        <v>0</v>
      </c>
      <c r="AS3" s="4">
        <v>0</v>
      </c>
      <c r="AT3" s="5" t="s">
        <v>11</v>
      </c>
      <c r="AU3" s="4">
        <v>0</v>
      </c>
      <c r="AV3" s="5" t="s">
        <v>8</v>
      </c>
      <c r="AW3" s="4">
        <v>0</v>
      </c>
      <c r="AX3" s="4" t="s">
        <v>8</v>
      </c>
      <c r="AY3" s="5" t="s">
        <v>11</v>
      </c>
      <c r="AZ3" s="4">
        <v>0</v>
      </c>
      <c r="BA3" s="4" t="s">
        <v>13</v>
      </c>
      <c r="BB3" s="5" t="s">
        <v>11</v>
      </c>
      <c r="BC3" s="5">
        <v>0</v>
      </c>
      <c r="BD3" s="4">
        <v>0</v>
      </c>
      <c r="BE3" s="4" t="s">
        <v>8</v>
      </c>
      <c r="BF3" s="4" t="s">
        <v>14</v>
      </c>
      <c r="BG3" s="4" t="s">
        <v>8</v>
      </c>
      <c r="BH3" s="4" t="s">
        <v>8</v>
      </c>
      <c r="BI3" s="4" t="s">
        <v>11</v>
      </c>
      <c r="BJ3" s="4" t="s">
        <v>13</v>
      </c>
      <c r="BK3" s="4" t="s">
        <v>11</v>
      </c>
      <c r="BL3" s="5" t="s">
        <v>11</v>
      </c>
      <c r="BM3" s="5">
        <v>12</v>
      </c>
      <c r="BN3" s="4">
        <v>6</v>
      </c>
      <c r="BO3" s="4" t="s">
        <v>8</v>
      </c>
      <c r="BP3" s="4" t="s">
        <v>11</v>
      </c>
      <c r="BQ3" s="4" t="s">
        <v>11</v>
      </c>
      <c r="BR3" s="4" t="s">
        <v>11</v>
      </c>
      <c r="BS3" s="5" t="s">
        <v>11</v>
      </c>
      <c r="BT3" s="5" t="s">
        <v>11</v>
      </c>
      <c r="BU3" s="5">
        <v>0</v>
      </c>
      <c r="BV3" s="5">
        <v>0</v>
      </c>
      <c r="BW3" s="4">
        <v>0</v>
      </c>
      <c r="BX3" s="5">
        <v>0</v>
      </c>
      <c r="BY3" s="5" t="s">
        <v>11</v>
      </c>
      <c r="BZ3" s="4">
        <v>0</v>
      </c>
      <c r="CA3" s="5">
        <v>0</v>
      </c>
      <c r="CB3" s="4" t="s">
        <v>8</v>
      </c>
      <c r="CC3" s="4">
        <v>0</v>
      </c>
      <c r="CD3" s="4" t="s">
        <v>8</v>
      </c>
      <c r="CE3" s="4" t="s">
        <v>11</v>
      </c>
      <c r="CF3" s="26" t="s">
        <v>8</v>
      </c>
      <c r="CG3" s="35" t="s">
        <v>1583</v>
      </c>
      <c r="CH3" s="27">
        <f>VLOOKUP(E3,Criterio_Invierno!$B$5:$C$8,2,0)</f>
        <v>7.5</v>
      </c>
      <c r="CI3" s="24">
        <f>+VLOOKUP(F3,Criterio_Invierno!$B$10:$C$13,2,0)</f>
        <v>5</v>
      </c>
      <c r="CJ3" s="29">
        <f>+IF(X3="Mañana y tarde",Criterio_Invierno!$C$16,IF(X3="Solo mañana",Criterio_Invierno!$C$15,Criterio_Invierno!$C$17))</f>
        <v>5</v>
      </c>
      <c r="CK3" s="24">
        <f>+IF(S3=0,Criterio_Invierno!$C$22,IF(S3&lt;Criterio_Invierno!$B$20,Criterio_Invierno!$C$20,IF(S3&lt;Criterio_Invierno!$B$21,Criterio_Invierno!$C$21,0)))*IF(AN3="SI",Criterio_Invierno!$F$20,Criterio_Invierno!$F$21)*IF(AI3="SI",Criterio_Invierno!$J$20,Criterio_Invierno!$J$21)</f>
        <v>15</v>
      </c>
      <c r="CL3" s="29">
        <f>(IF(AE3="NO",Criterio_Invierno!$C$25,IF(AE3="SI",Criterio_Invierno!$C$26,0))+VLOOKUP(AF3,Criterio_Invierno!$E$25:$F$29,2,FALSE)+IF(AK3="-",Criterio_Invierno!$I$30,IF(ISERROR(VLOOKUP(CONCATENATE(AL3,"-",AM3),Criterio_Invierno!$H$25:$I$29,2,FALSE)),Criterio_Invierno!$I$29,VLOOKUP(CONCATENATE(AL3,"-",AM3),Criterio_Invierno!$H$25:$I$29,2,FALSE))))*IF(AG3="SI",Criterio_Invierno!$L$25,Criterio_Invierno!$L$26)</f>
        <v>25</v>
      </c>
      <c r="CM3" s="24">
        <f>+IF(AR3&gt;Criterio_Invierno!$B$33,Criterio_Invierno!$C$33,0)+IF(AU3&gt;Criterio_Invierno!$E$33,Criterio_Invierno!$F$33,0)+IF(BG3="NO",Criterio_Invierno!$I$33,0)</f>
        <v>10</v>
      </c>
      <c r="CN3" s="24">
        <f>+IF(V3&gt;=Criterio_Invierno!$B$36,Criterio_Invierno!$C$37,IF(V3&gt;=Criterio_Invierno!$B$35,Criterio_Invierno!$C$36,Criterio_Invierno!$C$35))</f>
        <v>1.5</v>
      </c>
      <c r="CO3" s="30">
        <f>IF(CD3="-",Criterio_Invierno!$G$40,VLOOKUP(CE3,Criterio_Invierno!$B$39:$C$46,2,FALSE))</f>
        <v>1</v>
      </c>
      <c r="CP3" s="28">
        <f>+VLOOKUP(F3,Criterio_Verano!$B$5:$C$7,2,FALSE)</f>
        <v>40</v>
      </c>
      <c r="CQ3" s="24">
        <f>+IF(AA3="SI",Criterio_Verano!$C$10,IF(AB3="SI",Criterio_Verano!$C$13,IF(Z3="SI",Criterio_Verano!$C$11,Criterio_Verano!$D$12)))</f>
        <v>20</v>
      </c>
      <c r="CR3" s="24">
        <f>+IF(S3=0,Criterio_Verano!$C$18,IF(S3&lt;Criterio_Verano!$B$16,Criterio_Verano!$C$16,IF(S3&lt;Criterio_Verano!$B$17,Criterio_Verano!$C$17,Criterio_Verano!$C$18)))+IF(AE3="NO",Criterio_Verano!$F$17,Criterio_Verano!$F$16)</f>
        <v>15</v>
      </c>
      <c r="CS3" s="31">
        <f>+IF(AK3="NO",Criterio_Verano!$C$23,IF(AL3="PERSIANAS",Criterio_Verano!$C$21,Criterio_Verano!$C$22)+IF(AM3="DEFICIENTE",Criterio_Verano!$F$22,Criterio_Verano!$F$21))</f>
        <v>25</v>
      </c>
    </row>
    <row r="4" spans="1:97">
      <c r="A4" s="2" t="s">
        <v>1213</v>
      </c>
      <c r="B4" s="4" t="s">
        <v>1</v>
      </c>
      <c r="C4" s="29">
        <f t="shared" si="0"/>
        <v>147.5</v>
      </c>
      <c r="D4" s="24">
        <f t="shared" si="1"/>
        <v>100</v>
      </c>
      <c r="E4" s="2" t="s">
        <v>139</v>
      </c>
      <c r="F4" s="3">
        <v>4</v>
      </c>
      <c r="G4" s="4" t="s">
        <v>1214</v>
      </c>
      <c r="H4" s="4" t="s">
        <v>34</v>
      </c>
      <c r="I4" s="4" t="s">
        <v>186</v>
      </c>
      <c r="J4" s="29" t="str">
        <f>VLOOKUP(I4,SEV_20000!$B$2:$D$89,3,FALSE)</f>
        <v>Sí</v>
      </c>
      <c r="K4" s="4" t="s">
        <v>1215</v>
      </c>
      <c r="L4" s="4" t="s">
        <v>2</v>
      </c>
      <c r="M4" s="4" t="s">
        <v>1216</v>
      </c>
      <c r="N4" s="4" t="s">
        <v>1217</v>
      </c>
      <c r="O4" s="4" t="s">
        <v>1218</v>
      </c>
      <c r="P4" s="4" t="s">
        <v>1219</v>
      </c>
      <c r="Q4" s="4" t="s">
        <v>3</v>
      </c>
      <c r="R4" s="5" t="s">
        <v>1220</v>
      </c>
      <c r="S4" s="4">
        <v>1970</v>
      </c>
      <c r="T4" s="5" t="s">
        <v>192</v>
      </c>
      <c r="U4" s="5">
        <v>2017</v>
      </c>
      <c r="V4" s="5">
        <v>185</v>
      </c>
      <c r="W4" s="4">
        <v>18</v>
      </c>
      <c r="X4" s="4" t="s">
        <v>4</v>
      </c>
      <c r="Y4" s="4" t="s">
        <v>5</v>
      </c>
      <c r="Z4" s="38" t="s">
        <v>5</v>
      </c>
      <c r="AA4" s="4"/>
      <c r="AB4" s="4" t="s">
        <v>5</v>
      </c>
      <c r="AC4" s="4" t="s">
        <v>5</v>
      </c>
      <c r="AD4" s="4" t="s">
        <v>17</v>
      </c>
      <c r="AE4" s="4" t="s">
        <v>8</v>
      </c>
      <c r="AF4" s="4" t="s">
        <v>22</v>
      </c>
      <c r="AG4" s="4" t="s">
        <v>5</v>
      </c>
      <c r="AH4" s="4" t="s">
        <v>9</v>
      </c>
      <c r="AI4" s="4" t="s">
        <v>5</v>
      </c>
      <c r="AJ4" s="4" t="s">
        <v>10</v>
      </c>
      <c r="AK4" s="4" t="s">
        <v>8</v>
      </c>
      <c r="AL4" s="4" t="s">
        <v>11</v>
      </c>
      <c r="AM4" s="4" t="s">
        <v>11</v>
      </c>
      <c r="AN4" s="4" t="s">
        <v>5</v>
      </c>
      <c r="AO4" s="4" t="s">
        <v>5</v>
      </c>
      <c r="AP4" s="5" t="s">
        <v>12</v>
      </c>
      <c r="AQ4" s="5">
        <v>0</v>
      </c>
      <c r="AR4" s="5">
        <v>0</v>
      </c>
      <c r="AS4" s="4">
        <v>5</v>
      </c>
      <c r="AT4" s="5" t="s">
        <v>5</v>
      </c>
      <c r="AU4" s="4">
        <v>0</v>
      </c>
      <c r="AV4" s="5" t="s">
        <v>8</v>
      </c>
      <c r="AW4" s="4">
        <v>0</v>
      </c>
      <c r="AX4" s="4" t="s">
        <v>8</v>
      </c>
      <c r="AY4" s="5" t="s">
        <v>11</v>
      </c>
      <c r="AZ4" s="4">
        <v>0</v>
      </c>
      <c r="BA4" s="4" t="s">
        <v>13</v>
      </c>
      <c r="BB4" s="5" t="s">
        <v>11</v>
      </c>
      <c r="BC4" s="5">
        <v>0</v>
      </c>
      <c r="BD4" s="4">
        <v>0</v>
      </c>
      <c r="BE4" s="4" t="s">
        <v>8</v>
      </c>
      <c r="BF4" s="4" t="s">
        <v>14</v>
      </c>
      <c r="BG4" s="4" t="s">
        <v>5</v>
      </c>
      <c r="BH4" s="4" t="s">
        <v>8</v>
      </c>
      <c r="BI4" s="4" t="s">
        <v>11</v>
      </c>
      <c r="BJ4" s="4" t="s">
        <v>13</v>
      </c>
      <c r="BK4" s="4" t="s">
        <v>11</v>
      </c>
      <c r="BL4" s="5" t="s">
        <v>11</v>
      </c>
      <c r="BM4" s="5">
        <v>8</v>
      </c>
      <c r="BN4" s="4">
        <v>4</v>
      </c>
      <c r="BO4" s="4" t="s">
        <v>8</v>
      </c>
      <c r="BP4" s="4" t="s">
        <v>11</v>
      </c>
      <c r="BQ4" s="4" t="s">
        <v>11</v>
      </c>
      <c r="BR4" s="4" t="s">
        <v>11</v>
      </c>
      <c r="BS4" s="5" t="s">
        <v>11</v>
      </c>
      <c r="BT4" s="5" t="s">
        <v>11</v>
      </c>
      <c r="BU4" s="5">
        <v>0</v>
      </c>
      <c r="BV4" s="5">
        <v>0</v>
      </c>
      <c r="BW4" s="4">
        <v>0</v>
      </c>
      <c r="BX4" s="5">
        <v>0</v>
      </c>
      <c r="BY4" s="5" t="s">
        <v>11</v>
      </c>
      <c r="BZ4" s="4">
        <v>0</v>
      </c>
      <c r="CA4" s="5">
        <v>0</v>
      </c>
      <c r="CB4" s="4" t="s">
        <v>5</v>
      </c>
      <c r="CC4" s="4">
        <v>0</v>
      </c>
      <c r="CD4" s="4" t="s">
        <v>15</v>
      </c>
      <c r="CE4" s="4" t="s">
        <v>11</v>
      </c>
      <c r="CF4" s="26" t="s">
        <v>15</v>
      </c>
      <c r="CG4" s="35" t="s">
        <v>1684</v>
      </c>
      <c r="CH4" s="27">
        <f>VLOOKUP(E4,Criterio_Invierno!$B$5:$C$8,2,0)</f>
        <v>7.5</v>
      </c>
      <c r="CI4" s="24">
        <f>+VLOOKUP(F4,Criterio_Invierno!$B$10:$C$13,2,0)</f>
        <v>5</v>
      </c>
      <c r="CJ4" s="29">
        <f>+IF(X4="Mañana y tarde",Criterio_Invierno!$C$16,IF(X4="Solo mañana",Criterio_Invierno!$C$15,Criterio_Invierno!$C$17))</f>
        <v>5</v>
      </c>
      <c r="CK4" s="24">
        <f>+IF(S4=0,Criterio_Invierno!$C$22,IF(S4&lt;Criterio_Invierno!$B$20,Criterio_Invierno!$C$20,IF(S4&lt;Criterio_Invierno!$B$21,Criterio_Invierno!$C$21,0)))*IF(AN4="SI",Criterio_Invierno!$F$20,Criterio_Invierno!$F$21)*IF(AI4="SI",Criterio_Invierno!$J$20,Criterio_Invierno!$J$21)</f>
        <v>60</v>
      </c>
      <c r="CL4" s="29">
        <f>(IF(AE4="NO",Criterio_Invierno!$C$25,IF(AE4="SI",Criterio_Invierno!$C$26,0))+VLOOKUP(AF4,Criterio_Invierno!$E$25:$F$29,2,FALSE)+IF(AK4="-",Criterio_Invierno!$I$30,IF(ISERROR(VLOOKUP(CONCATENATE(AL4,"-",AM4),Criterio_Invierno!$H$25:$I$29,2,FALSE)),Criterio_Invierno!$I$29,VLOOKUP(CONCATENATE(AL4,"-",AM4),Criterio_Invierno!$H$25:$I$29,2,FALSE))))*IF(AG4="SI",Criterio_Invierno!$L$25,Criterio_Invierno!$L$26)</f>
        <v>70</v>
      </c>
      <c r="CM4" s="24">
        <f>+IF(AR4&gt;Criterio_Invierno!$B$33,Criterio_Invierno!$C$33,0)+IF(AU4&gt;Criterio_Invierno!$E$33,Criterio_Invierno!$F$33,0)+IF(BG4="NO",Criterio_Invierno!$I$33,0)</f>
        <v>0</v>
      </c>
      <c r="CN4" s="24">
        <f>+IF(V4&gt;=Criterio_Invierno!$B$36,Criterio_Invierno!$C$37,IF(V4&gt;=Criterio_Invierno!$B$35,Criterio_Invierno!$C$36,Criterio_Invierno!$C$35))</f>
        <v>1</v>
      </c>
      <c r="CO4" s="30">
        <f>IF(CD4="-",Criterio_Invierno!$G$40,VLOOKUP(CE4,Criterio_Invierno!$B$39:$C$46,2,FALSE))</f>
        <v>1</v>
      </c>
      <c r="CP4" s="28">
        <f>+VLOOKUP(F4,Criterio_Verano!$B$5:$C$7,2,FALSE)</f>
        <v>40</v>
      </c>
      <c r="CQ4" s="24">
        <f>+IF(AA4="SI",Criterio_Verano!$C$10,IF(AB4="SI",Criterio_Verano!$C$13,IF(Z4="SI",Criterio_Verano!$C$11,Criterio_Verano!$D$12)))</f>
        <v>20</v>
      </c>
      <c r="CR4" s="24">
        <f>+IF(S4=0,Criterio_Verano!$C$18,IF(S4&lt;Criterio_Verano!$B$16,Criterio_Verano!$C$16,IF(S4&lt;Criterio_Verano!$B$17,Criterio_Verano!$C$17,Criterio_Verano!$C$18)))+IF(AE4="NO",Criterio_Verano!$F$17,Criterio_Verano!$F$16)</f>
        <v>15</v>
      </c>
      <c r="CS4" s="31">
        <f>+IF(AK4="NO",Criterio_Verano!$C$23,IF(AL4="PERSIANAS",Criterio_Verano!$C$21,Criterio_Verano!$C$22)+IF(AM4="DEFICIENTE",Criterio_Verano!$F$22,Criterio_Verano!$F$21))</f>
        <v>25</v>
      </c>
    </row>
    <row r="5" spans="1:97">
      <c r="A5" s="2" t="s">
        <v>514</v>
      </c>
      <c r="B5" s="4" t="s">
        <v>1</v>
      </c>
      <c r="C5" s="29">
        <f t="shared" si="0"/>
        <v>251.25</v>
      </c>
      <c r="D5" s="24">
        <f t="shared" si="1"/>
        <v>100</v>
      </c>
      <c r="E5" s="2" t="s">
        <v>139</v>
      </c>
      <c r="F5" s="3">
        <v>4</v>
      </c>
      <c r="G5" s="4" t="s">
        <v>515</v>
      </c>
      <c r="H5" s="4" t="s">
        <v>34</v>
      </c>
      <c r="I5" s="4" t="s">
        <v>279</v>
      </c>
      <c r="J5" s="29" t="str">
        <f>VLOOKUP(I5,SEV_20000!$B$2:$D$89,3,FALSE)</f>
        <v>Sí</v>
      </c>
      <c r="K5" s="4" t="s">
        <v>516</v>
      </c>
      <c r="L5" s="4" t="s">
        <v>2</v>
      </c>
      <c r="M5" s="4" t="s">
        <v>517</v>
      </c>
      <c r="N5" s="4" t="s">
        <v>518</v>
      </c>
      <c r="O5" s="4" t="s">
        <v>519</v>
      </c>
      <c r="P5" s="4" t="s">
        <v>520</v>
      </c>
      <c r="Q5" s="4" t="s">
        <v>3</v>
      </c>
      <c r="R5" s="5" t="s">
        <v>55</v>
      </c>
      <c r="S5" s="4">
        <v>1973</v>
      </c>
      <c r="T5" s="5" t="s">
        <v>280</v>
      </c>
      <c r="U5" s="5">
        <v>2006</v>
      </c>
      <c r="V5" s="5">
        <v>300</v>
      </c>
      <c r="W5" s="4">
        <v>18</v>
      </c>
      <c r="X5" s="4" t="s">
        <v>16</v>
      </c>
      <c r="Y5" s="4" t="s">
        <v>5</v>
      </c>
      <c r="Z5" s="42" t="s">
        <v>5</v>
      </c>
      <c r="AA5" s="4"/>
      <c r="AB5" s="4" t="s">
        <v>5</v>
      </c>
      <c r="AC5" s="4" t="s">
        <v>5</v>
      </c>
      <c r="AD5" s="4" t="s">
        <v>17</v>
      </c>
      <c r="AE5" s="4" t="s">
        <v>8</v>
      </c>
      <c r="AF5" s="4" t="s">
        <v>22</v>
      </c>
      <c r="AG5" s="4" t="s">
        <v>5</v>
      </c>
      <c r="AH5" s="4" t="s">
        <v>9</v>
      </c>
      <c r="AI5" s="4" t="s">
        <v>5</v>
      </c>
      <c r="AJ5" s="4" t="s">
        <v>29</v>
      </c>
      <c r="AK5" s="4" t="s">
        <v>5</v>
      </c>
      <c r="AL5" s="4" t="s">
        <v>19</v>
      </c>
      <c r="AM5" s="4" t="s">
        <v>20</v>
      </c>
      <c r="AN5" s="4" t="s">
        <v>5</v>
      </c>
      <c r="AO5" s="4" t="s">
        <v>5</v>
      </c>
      <c r="AP5" s="5" t="s">
        <v>39</v>
      </c>
      <c r="AQ5" s="5">
        <v>0</v>
      </c>
      <c r="AR5" s="5">
        <v>1</v>
      </c>
      <c r="AS5" s="4">
        <v>10</v>
      </c>
      <c r="AT5" s="5" t="s">
        <v>5</v>
      </c>
      <c r="AU5" s="4">
        <v>0</v>
      </c>
      <c r="AV5" s="5" t="s">
        <v>8</v>
      </c>
      <c r="AW5" s="4">
        <v>0</v>
      </c>
      <c r="AX5" s="4" t="s">
        <v>5</v>
      </c>
      <c r="AY5" s="5" t="s">
        <v>26</v>
      </c>
      <c r="AZ5" s="4">
        <v>6</v>
      </c>
      <c r="BA5" s="4" t="s">
        <v>5</v>
      </c>
      <c r="BB5" s="5" t="s">
        <v>8</v>
      </c>
      <c r="BC5" s="5">
        <v>1</v>
      </c>
      <c r="BD5" s="4">
        <v>5</v>
      </c>
      <c r="BE5" s="4" t="s">
        <v>5</v>
      </c>
      <c r="BF5" s="4" t="s">
        <v>60</v>
      </c>
      <c r="BG5" s="4" t="s">
        <v>8</v>
      </c>
      <c r="BH5" s="4" t="s">
        <v>8</v>
      </c>
      <c r="BI5" s="4" t="s">
        <v>11</v>
      </c>
      <c r="BJ5" s="4" t="s">
        <v>13</v>
      </c>
      <c r="BK5" s="4" t="s">
        <v>11</v>
      </c>
      <c r="BL5" s="5" t="s">
        <v>11</v>
      </c>
      <c r="BM5" s="5">
        <v>18</v>
      </c>
      <c r="BN5" s="4">
        <v>15</v>
      </c>
      <c r="BO5" s="4" t="s">
        <v>8</v>
      </c>
      <c r="BP5" s="4" t="s">
        <v>11</v>
      </c>
      <c r="BQ5" s="4" t="s">
        <v>11</v>
      </c>
      <c r="BR5" s="4" t="s">
        <v>11</v>
      </c>
      <c r="BS5" s="5" t="s">
        <v>11</v>
      </c>
      <c r="BT5" s="5" t="s">
        <v>11</v>
      </c>
      <c r="BU5" s="5">
        <v>0</v>
      </c>
      <c r="BV5" s="5">
        <v>0</v>
      </c>
      <c r="BW5" s="4">
        <v>0</v>
      </c>
      <c r="BX5" s="5">
        <v>0</v>
      </c>
      <c r="BY5" s="5" t="s">
        <v>11</v>
      </c>
      <c r="BZ5" s="4">
        <v>0</v>
      </c>
      <c r="CA5" s="5">
        <v>0</v>
      </c>
      <c r="CB5" s="4" t="s">
        <v>8</v>
      </c>
      <c r="CC5" s="4">
        <v>0</v>
      </c>
      <c r="CD5" s="4" t="s">
        <v>8</v>
      </c>
      <c r="CE5" s="4" t="s">
        <v>11</v>
      </c>
      <c r="CF5" s="26" t="s">
        <v>8</v>
      </c>
      <c r="CG5" s="35" t="s">
        <v>1573</v>
      </c>
      <c r="CH5" s="27">
        <f>VLOOKUP(E5,Criterio_Invierno!$B$5:$C$8,2,0)</f>
        <v>7.5</v>
      </c>
      <c r="CI5" s="24">
        <f>+VLOOKUP(F5,Criterio_Invierno!$B$10:$C$13,2,0)</f>
        <v>5</v>
      </c>
      <c r="CJ5" s="29">
        <f>+IF(X5="Mañana y tarde",Criterio_Invierno!$C$16,IF(X5="Solo mañana",Criterio_Invierno!$C$15,Criterio_Invierno!$C$17))</f>
        <v>15</v>
      </c>
      <c r="CK5" s="24">
        <f>+IF(S5=0,Criterio_Invierno!$C$22,IF(S5&lt;Criterio_Invierno!$B$20,Criterio_Invierno!$C$20,IF(S5&lt;Criterio_Invierno!$B$21,Criterio_Invierno!$C$21,0)))*IF(AN5="SI",Criterio_Invierno!$F$20,Criterio_Invierno!$F$21)*IF(AI5="SI",Criterio_Invierno!$J$20,Criterio_Invierno!$J$21)</f>
        <v>60</v>
      </c>
      <c r="CL5" s="29">
        <f>(IF(AE5="NO",Criterio_Invierno!$C$25,IF(AE5="SI",Criterio_Invierno!$C$26,0))+VLOOKUP(AF5,Criterio_Invierno!$E$25:$F$29,2,FALSE)+IF(AK5="-",Criterio_Invierno!$I$30,IF(ISERROR(VLOOKUP(CONCATENATE(AL5,"-",AM5),Criterio_Invierno!$H$25:$I$29,2,FALSE)),Criterio_Invierno!$I$29,VLOOKUP(CONCATENATE(AL5,"-",AM5),Criterio_Invierno!$H$25:$I$29,2,FALSE))))*IF(AG5="SI",Criterio_Invierno!$L$25,Criterio_Invierno!$L$26)</f>
        <v>70</v>
      </c>
      <c r="CM5" s="24">
        <f>+IF(AR5&gt;Criterio_Invierno!$B$33,Criterio_Invierno!$C$33,0)+IF(AU5&gt;Criterio_Invierno!$E$33,Criterio_Invierno!$F$33,0)+IF(BG5="NO",Criterio_Invierno!$I$33,0)</f>
        <v>10</v>
      </c>
      <c r="CN5" s="24">
        <f>+IF(V5&gt;=Criterio_Invierno!$B$36,Criterio_Invierno!$C$37,IF(V5&gt;=Criterio_Invierno!$B$35,Criterio_Invierno!$C$36,Criterio_Invierno!$C$35))</f>
        <v>1.5</v>
      </c>
      <c r="CO5" s="30">
        <f>IF(CD5="-",Criterio_Invierno!$G$40,VLOOKUP(CE5,Criterio_Invierno!$B$39:$C$46,2,FALSE))</f>
        <v>1</v>
      </c>
      <c r="CP5" s="28">
        <f>+VLOOKUP(F5,Criterio_Verano!$B$5:$C$7,2,FALSE)</f>
        <v>40</v>
      </c>
      <c r="CQ5" s="24">
        <f>+IF(AA5="SI",Criterio_Verano!$C$10,IF(AB5="SI",Criterio_Verano!$C$13,IF(Z5="SI",Criterio_Verano!$C$11,Criterio_Verano!$D$12)))</f>
        <v>20</v>
      </c>
      <c r="CR5" s="24">
        <f>+IF(S5=0,Criterio_Verano!$C$18,IF(S5&lt;Criterio_Verano!$B$16,Criterio_Verano!$C$16,IF(S5&lt;Criterio_Verano!$B$17,Criterio_Verano!$C$17,Criterio_Verano!$C$18)))+IF(AE5="NO",Criterio_Verano!$F$17,Criterio_Verano!$F$16)</f>
        <v>15</v>
      </c>
      <c r="CS5" s="31">
        <f>+IF(AK5="NO",Criterio_Verano!$C$23,IF(AL5="PERSIANAS",Criterio_Verano!$C$21,Criterio_Verano!$C$22)+IF(AM5="DEFICIENTE",Criterio_Verano!$F$22,Criterio_Verano!$F$21))</f>
        <v>25</v>
      </c>
    </row>
    <row r="6" spans="1:97">
      <c r="A6" s="2" t="s">
        <v>94</v>
      </c>
      <c r="B6" s="4" t="s">
        <v>1</v>
      </c>
      <c r="C6" s="29">
        <f t="shared" si="0"/>
        <v>57.5</v>
      </c>
      <c r="D6" s="24">
        <f t="shared" si="1"/>
        <v>100</v>
      </c>
      <c r="E6" s="2" t="s">
        <v>139</v>
      </c>
      <c r="F6" s="3">
        <v>4</v>
      </c>
      <c r="G6" s="4" t="s">
        <v>95</v>
      </c>
      <c r="H6" s="4" t="s">
        <v>34</v>
      </c>
      <c r="I6" s="4" t="s">
        <v>96</v>
      </c>
      <c r="J6" s="29" t="str">
        <f>VLOOKUP(I6,SEV_20000!$B$2:$D$89,3,FALSE)</f>
        <v>Sí</v>
      </c>
      <c r="K6" s="4" t="s">
        <v>97</v>
      </c>
      <c r="L6" s="4" t="s">
        <v>2</v>
      </c>
      <c r="M6" s="4" t="s">
        <v>98</v>
      </c>
      <c r="N6" s="4" t="s">
        <v>99</v>
      </c>
      <c r="O6" s="4" t="s">
        <v>100</v>
      </c>
      <c r="P6" s="4" t="s">
        <v>101</v>
      </c>
      <c r="Q6" s="4" t="s">
        <v>3</v>
      </c>
      <c r="R6" s="5" t="s">
        <v>104</v>
      </c>
      <c r="S6" s="4">
        <v>1969</v>
      </c>
      <c r="T6" s="5" t="s">
        <v>103</v>
      </c>
      <c r="U6" s="5">
        <v>2008</v>
      </c>
      <c r="V6" s="5">
        <v>92</v>
      </c>
      <c r="W6" s="4">
        <v>9</v>
      </c>
      <c r="X6" s="4" t="s">
        <v>4</v>
      </c>
      <c r="Y6" s="4" t="s">
        <v>5</v>
      </c>
      <c r="Z6" s="42" t="s">
        <v>5</v>
      </c>
      <c r="AA6" s="4"/>
      <c r="AB6" s="4" t="s">
        <v>5</v>
      </c>
      <c r="AC6" s="4" t="s">
        <v>8</v>
      </c>
      <c r="AD6" s="4" t="s">
        <v>17</v>
      </c>
      <c r="AE6" s="4" t="s">
        <v>8</v>
      </c>
      <c r="AF6" s="4" t="s">
        <v>7</v>
      </c>
      <c r="AG6" s="4" t="s">
        <v>8</v>
      </c>
      <c r="AH6" s="4" t="s">
        <v>25</v>
      </c>
      <c r="AI6" s="4" t="s">
        <v>8</v>
      </c>
      <c r="AJ6" s="4" t="s">
        <v>11</v>
      </c>
      <c r="AK6" s="4" t="s">
        <v>5</v>
      </c>
      <c r="AL6" s="4" t="s">
        <v>19</v>
      </c>
      <c r="AM6" s="4" t="s">
        <v>20</v>
      </c>
      <c r="AN6" s="4" t="s">
        <v>8</v>
      </c>
      <c r="AO6" s="4" t="s">
        <v>8</v>
      </c>
      <c r="AP6" s="5" t="s">
        <v>11</v>
      </c>
      <c r="AQ6" s="5">
        <v>0</v>
      </c>
      <c r="AR6" s="5">
        <v>0</v>
      </c>
      <c r="AS6" s="4">
        <v>0</v>
      </c>
      <c r="AT6" s="5" t="s">
        <v>11</v>
      </c>
      <c r="AU6" s="4">
        <v>0</v>
      </c>
      <c r="AV6" s="5" t="s">
        <v>5</v>
      </c>
      <c r="AW6" s="4">
        <v>1</v>
      </c>
      <c r="AX6" s="4" t="s">
        <v>8</v>
      </c>
      <c r="AY6" s="5" t="s">
        <v>11</v>
      </c>
      <c r="AZ6" s="4">
        <v>0</v>
      </c>
      <c r="BA6" s="4" t="s">
        <v>13</v>
      </c>
      <c r="BB6" s="5" t="s">
        <v>11</v>
      </c>
      <c r="BC6" s="5">
        <v>0</v>
      </c>
      <c r="BD6" s="4">
        <v>0</v>
      </c>
      <c r="BE6" s="4" t="s">
        <v>8</v>
      </c>
      <c r="BF6" s="4" t="s">
        <v>14</v>
      </c>
      <c r="BG6" s="4" t="s">
        <v>5</v>
      </c>
      <c r="BH6" s="4" t="s">
        <v>8</v>
      </c>
      <c r="BI6" s="4" t="s">
        <v>11</v>
      </c>
      <c r="BJ6" s="4" t="s">
        <v>13</v>
      </c>
      <c r="BK6" s="4" t="s">
        <v>11</v>
      </c>
      <c r="BL6" s="5" t="s">
        <v>11</v>
      </c>
      <c r="BM6" s="5">
        <v>1</v>
      </c>
      <c r="BN6" s="4">
        <v>3</v>
      </c>
      <c r="BO6" s="4" t="s">
        <v>5</v>
      </c>
      <c r="BP6" s="4" t="s">
        <v>5</v>
      </c>
      <c r="BQ6" s="4" t="s">
        <v>8</v>
      </c>
      <c r="BR6" s="4" t="s">
        <v>8</v>
      </c>
      <c r="BS6" s="5" t="s">
        <v>5</v>
      </c>
      <c r="BT6" s="5" t="s">
        <v>11</v>
      </c>
      <c r="BU6" s="5">
        <v>0</v>
      </c>
      <c r="BV6" s="5">
        <v>0</v>
      </c>
      <c r="BW6" s="4">
        <v>2</v>
      </c>
      <c r="BX6" s="5">
        <v>0</v>
      </c>
      <c r="BY6" s="5" t="s">
        <v>8</v>
      </c>
      <c r="BZ6" s="4">
        <v>0</v>
      </c>
      <c r="CA6" s="5">
        <v>0</v>
      </c>
      <c r="CB6" s="4" t="s">
        <v>8</v>
      </c>
      <c r="CC6" s="4">
        <v>0</v>
      </c>
      <c r="CD6" s="4" t="s">
        <v>15</v>
      </c>
      <c r="CE6" s="4" t="s">
        <v>11</v>
      </c>
      <c r="CF6" s="26" t="s">
        <v>8</v>
      </c>
      <c r="CG6" s="35" t="s">
        <v>1522</v>
      </c>
      <c r="CH6" s="27">
        <f>VLOOKUP(E6,Criterio_Invierno!$B$5:$C$8,2,0)</f>
        <v>7.5</v>
      </c>
      <c r="CI6" s="24">
        <f>+VLOOKUP(F6,Criterio_Invierno!$B$10:$C$13,2,0)</f>
        <v>5</v>
      </c>
      <c r="CJ6" s="29">
        <f>+IF(X6="Mañana y tarde",Criterio_Invierno!$C$16,IF(X6="Solo mañana",Criterio_Invierno!$C$15,Criterio_Invierno!$C$17))</f>
        <v>5</v>
      </c>
      <c r="CK6" s="24">
        <f>+IF(S6=0,Criterio_Invierno!$C$22,IF(S6&lt;Criterio_Invierno!$B$20,Criterio_Invierno!$C$20,IF(S6&lt;Criterio_Invierno!$B$21,Criterio_Invierno!$C$21,0)))*IF(AN6="SI",Criterio_Invierno!$F$20,Criterio_Invierno!$F$21)*IF(AI6="SI",Criterio_Invierno!$J$20,Criterio_Invierno!$J$21)</f>
        <v>15</v>
      </c>
      <c r="CL6" s="29">
        <f>(IF(AE6="NO",Criterio_Invierno!$C$25,IF(AE6="SI",Criterio_Invierno!$C$26,0))+VLOOKUP(AF6,Criterio_Invierno!$E$25:$F$29,2,FALSE)+IF(AK6="-",Criterio_Invierno!$I$30,IF(ISERROR(VLOOKUP(CONCATENATE(AL6,"-",AM6),Criterio_Invierno!$H$25:$I$29,2,FALSE)),Criterio_Invierno!$I$29,VLOOKUP(CONCATENATE(AL6,"-",AM6),Criterio_Invierno!$H$25:$I$29,2,FALSE))))*IF(AG6="SI",Criterio_Invierno!$L$25,Criterio_Invierno!$L$26)</f>
        <v>25</v>
      </c>
      <c r="CM6" s="24">
        <f>+IF(AR6&gt;Criterio_Invierno!$B$33,Criterio_Invierno!$C$33,0)+IF(AU6&gt;Criterio_Invierno!$E$33,Criterio_Invierno!$F$33,0)+IF(BG6="NO",Criterio_Invierno!$I$33,0)</f>
        <v>0</v>
      </c>
      <c r="CN6" s="24">
        <f>+IF(V6&gt;=Criterio_Invierno!$B$36,Criterio_Invierno!$C$37,IF(V6&gt;=Criterio_Invierno!$B$35,Criterio_Invierno!$C$36,Criterio_Invierno!$C$35))</f>
        <v>1</v>
      </c>
      <c r="CO6" s="30">
        <f>IF(CD6="-",Criterio_Invierno!$G$40,VLOOKUP(CE6,Criterio_Invierno!$B$39:$C$46,2,FALSE))</f>
        <v>1</v>
      </c>
      <c r="CP6" s="28">
        <f>+VLOOKUP(F6,Criterio_Verano!$B$5:$C$7,2,FALSE)</f>
        <v>40</v>
      </c>
      <c r="CQ6" s="24">
        <f>+IF(AA6="SI",Criterio_Verano!$C$10,IF(AB6="SI",Criterio_Verano!$C$13,IF(Z6="SI",Criterio_Verano!$C$11,Criterio_Verano!$D$12)))</f>
        <v>20</v>
      </c>
      <c r="CR6" s="24">
        <f>+IF(S6=0,Criterio_Verano!$C$18,IF(S6&lt;Criterio_Verano!$B$16,Criterio_Verano!$C$16,IF(S6&lt;Criterio_Verano!$B$17,Criterio_Verano!$C$17,Criterio_Verano!$C$18)))+IF(AE6="NO",Criterio_Verano!$F$17,Criterio_Verano!$F$16)</f>
        <v>15</v>
      </c>
      <c r="CS6" s="31">
        <f>+IF(AK6="NO",Criterio_Verano!$C$23,IF(AL6="PERSIANAS",Criterio_Verano!$C$21,Criterio_Verano!$C$22)+IF(AM6="DEFICIENTE",Criterio_Verano!$F$22,Criterio_Verano!$F$21))</f>
        <v>25</v>
      </c>
    </row>
    <row r="7" spans="1:97">
      <c r="A7" s="2" t="s">
        <v>176</v>
      </c>
      <c r="B7" s="4" t="s">
        <v>1</v>
      </c>
      <c r="C7" s="29">
        <f t="shared" si="0"/>
        <v>116.25</v>
      </c>
      <c r="D7" s="24">
        <f t="shared" si="1"/>
        <v>100</v>
      </c>
      <c r="E7" s="2" t="s">
        <v>139</v>
      </c>
      <c r="F7" s="3">
        <v>4</v>
      </c>
      <c r="G7" s="4" t="s">
        <v>128</v>
      </c>
      <c r="H7" s="4" t="s">
        <v>34</v>
      </c>
      <c r="I7" s="4" t="s">
        <v>177</v>
      </c>
      <c r="J7" s="29" t="str">
        <f>VLOOKUP(I7,SEV_20000!$B$2:$D$89,3,FALSE)</f>
        <v>Sí</v>
      </c>
      <c r="K7" s="4" t="s">
        <v>178</v>
      </c>
      <c r="L7" s="4" t="s">
        <v>2</v>
      </c>
      <c r="M7" s="4" t="s">
        <v>179</v>
      </c>
      <c r="N7" s="4" t="s">
        <v>180</v>
      </c>
      <c r="O7" s="4" t="s">
        <v>181</v>
      </c>
      <c r="P7" s="4" t="s">
        <v>182</v>
      </c>
      <c r="Q7" s="4" t="s">
        <v>3</v>
      </c>
      <c r="R7" s="5" t="s">
        <v>33</v>
      </c>
      <c r="S7" s="4">
        <v>1975</v>
      </c>
      <c r="T7" s="5" t="s">
        <v>183</v>
      </c>
      <c r="U7" s="5">
        <v>1980</v>
      </c>
      <c r="V7" s="5">
        <v>490</v>
      </c>
      <c r="W7" s="4">
        <v>25</v>
      </c>
      <c r="X7" s="4" t="s">
        <v>4</v>
      </c>
      <c r="Y7" s="4" t="s">
        <v>5</v>
      </c>
      <c r="Z7" s="42" t="s">
        <v>5</v>
      </c>
      <c r="AA7" s="4"/>
      <c r="AB7" s="4" t="s">
        <v>5</v>
      </c>
      <c r="AC7" s="4" t="s">
        <v>8</v>
      </c>
      <c r="AD7" s="4" t="s">
        <v>17</v>
      </c>
      <c r="AE7" s="4" t="s">
        <v>8</v>
      </c>
      <c r="AF7" s="4" t="s">
        <v>22</v>
      </c>
      <c r="AG7" s="4" t="s">
        <v>8</v>
      </c>
      <c r="AH7" s="4" t="s">
        <v>9</v>
      </c>
      <c r="AI7" s="4" t="s">
        <v>8</v>
      </c>
      <c r="AJ7" s="4" t="s">
        <v>11</v>
      </c>
      <c r="AK7" s="4" t="s">
        <v>8</v>
      </c>
      <c r="AL7" s="4" t="s">
        <v>11</v>
      </c>
      <c r="AM7" s="4" t="s">
        <v>11</v>
      </c>
      <c r="AN7" s="4" t="s">
        <v>8</v>
      </c>
      <c r="AO7" s="4" t="s">
        <v>5</v>
      </c>
      <c r="AP7" s="5" t="s">
        <v>39</v>
      </c>
      <c r="AQ7" s="5">
        <v>2800</v>
      </c>
      <c r="AR7" s="5">
        <v>0</v>
      </c>
      <c r="AS7" s="4">
        <v>4</v>
      </c>
      <c r="AT7" s="5" t="s">
        <v>5</v>
      </c>
      <c r="AU7" s="4">
        <v>0</v>
      </c>
      <c r="AV7" s="5" t="s">
        <v>5</v>
      </c>
      <c r="AW7" s="4">
        <v>0</v>
      </c>
      <c r="AX7" s="4" t="s">
        <v>8</v>
      </c>
      <c r="AY7" s="5" t="s">
        <v>11</v>
      </c>
      <c r="AZ7" s="4">
        <v>0</v>
      </c>
      <c r="BA7" s="4" t="s">
        <v>13</v>
      </c>
      <c r="BB7" s="5" t="s">
        <v>11</v>
      </c>
      <c r="BC7" s="5">
        <v>0</v>
      </c>
      <c r="BD7" s="4">
        <v>0</v>
      </c>
      <c r="BE7" s="4" t="s">
        <v>8</v>
      </c>
      <c r="BF7" s="4" t="s">
        <v>14</v>
      </c>
      <c r="BG7" s="4" t="s">
        <v>8</v>
      </c>
      <c r="BH7" s="4" t="s">
        <v>8</v>
      </c>
      <c r="BI7" s="4" t="s">
        <v>11</v>
      </c>
      <c r="BJ7" s="4" t="s">
        <v>13</v>
      </c>
      <c r="BK7" s="4" t="s">
        <v>11</v>
      </c>
      <c r="BL7" s="5" t="s">
        <v>11</v>
      </c>
      <c r="BM7" s="5">
        <v>25</v>
      </c>
      <c r="BN7" s="4">
        <v>14</v>
      </c>
      <c r="BO7" s="4" t="s">
        <v>8</v>
      </c>
      <c r="BP7" s="4" t="s">
        <v>11</v>
      </c>
      <c r="BQ7" s="4" t="s">
        <v>11</v>
      </c>
      <c r="BR7" s="4" t="s">
        <v>11</v>
      </c>
      <c r="BS7" s="5" t="s">
        <v>11</v>
      </c>
      <c r="BT7" s="5" t="s">
        <v>11</v>
      </c>
      <c r="BU7" s="5">
        <v>0</v>
      </c>
      <c r="BV7" s="5">
        <v>0</v>
      </c>
      <c r="BW7" s="4">
        <v>0</v>
      </c>
      <c r="BX7" s="5">
        <v>0</v>
      </c>
      <c r="BY7" s="5" t="s">
        <v>11</v>
      </c>
      <c r="BZ7" s="4">
        <v>0</v>
      </c>
      <c r="CA7" s="5">
        <v>0</v>
      </c>
      <c r="CB7" s="4" t="s">
        <v>8</v>
      </c>
      <c r="CC7" s="4">
        <v>0</v>
      </c>
      <c r="CD7" s="4" t="s">
        <v>8</v>
      </c>
      <c r="CE7" s="4" t="s">
        <v>11</v>
      </c>
      <c r="CF7" s="26" t="s">
        <v>8</v>
      </c>
      <c r="CG7" s="35" t="s">
        <v>1528</v>
      </c>
      <c r="CH7" s="27">
        <f>VLOOKUP(E7,Criterio_Invierno!$B$5:$C$8,2,0)</f>
        <v>7.5</v>
      </c>
      <c r="CI7" s="24">
        <f>+VLOOKUP(F7,Criterio_Invierno!$B$10:$C$13,2,0)</f>
        <v>5</v>
      </c>
      <c r="CJ7" s="29">
        <f>+IF(X7="Mañana y tarde",Criterio_Invierno!$C$16,IF(X7="Solo mañana",Criterio_Invierno!$C$15,Criterio_Invierno!$C$17))</f>
        <v>5</v>
      </c>
      <c r="CK7" s="24">
        <f>+IF(S7=0,Criterio_Invierno!$C$22,IF(S7&lt;Criterio_Invierno!$B$20,Criterio_Invierno!$C$20,IF(S7&lt;Criterio_Invierno!$B$21,Criterio_Invierno!$C$21,0)))*IF(AN7="SI",Criterio_Invierno!$F$20,Criterio_Invierno!$F$21)*IF(AI7="SI",Criterio_Invierno!$J$20,Criterio_Invierno!$J$21)</f>
        <v>15</v>
      </c>
      <c r="CL7" s="29">
        <f>(IF(AE7="NO",Criterio_Invierno!$C$25,IF(AE7="SI",Criterio_Invierno!$C$26,0))+VLOOKUP(AF7,Criterio_Invierno!$E$25:$F$29,2,FALSE)+IF(AK7="-",Criterio_Invierno!$I$30,IF(ISERROR(VLOOKUP(CONCATENATE(AL7,"-",AM7),Criterio_Invierno!$H$25:$I$29,2,FALSE)),Criterio_Invierno!$I$29,VLOOKUP(CONCATENATE(AL7,"-",AM7),Criterio_Invierno!$H$25:$I$29,2,FALSE))))*IF(AG7="SI",Criterio_Invierno!$L$25,Criterio_Invierno!$L$26)</f>
        <v>35</v>
      </c>
      <c r="CM7" s="24">
        <f>+IF(AR7&gt;Criterio_Invierno!$B$33,Criterio_Invierno!$C$33,0)+IF(AU7&gt;Criterio_Invierno!$E$33,Criterio_Invierno!$F$33,0)+IF(BG7="NO",Criterio_Invierno!$I$33,0)</f>
        <v>10</v>
      </c>
      <c r="CN7" s="24">
        <f>+IF(V7&gt;=Criterio_Invierno!$B$36,Criterio_Invierno!$C$37,IF(V7&gt;=Criterio_Invierno!$B$35,Criterio_Invierno!$C$36,Criterio_Invierno!$C$35))</f>
        <v>1.5</v>
      </c>
      <c r="CO7" s="30">
        <f>IF(CD7="-",Criterio_Invierno!$G$40,VLOOKUP(CE7,Criterio_Invierno!$B$39:$C$46,2,FALSE))</f>
        <v>1</v>
      </c>
      <c r="CP7" s="28">
        <f>+VLOOKUP(F7,Criterio_Verano!$B$5:$C$7,2,FALSE)</f>
        <v>40</v>
      </c>
      <c r="CQ7" s="24">
        <f>+IF(AA7="SI",Criterio_Verano!$C$10,IF(AB7="SI",Criterio_Verano!$C$13,IF(Z7="SI",Criterio_Verano!$C$11,Criterio_Verano!$D$12)))</f>
        <v>20</v>
      </c>
      <c r="CR7" s="24">
        <f>+IF(S7=0,Criterio_Verano!$C$18,IF(S7&lt;Criterio_Verano!$B$16,Criterio_Verano!$C$16,IF(S7&lt;Criterio_Verano!$B$17,Criterio_Verano!$C$17,Criterio_Verano!$C$18)))+IF(AE7="NO",Criterio_Verano!$F$17,Criterio_Verano!$F$16)</f>
        <v>15</v>
      </c>
      <c r="CS7" s="31">
        <f>+IF(AK7="NO",Criterio_Verano!$C$23,IF(AL7="PERSIANAS",Criterio_Verano!$C$21,Criterio_Verano!$C$22)+IF(AM7="DEFICIENTE",Criterio_Verano!$F$22,Criterio_Verano!$F$21))</f>
        <v>25</v>
      </c>
    </row>
    <row r="8" spans="1:97">
      <c r="A8" s="2" t="s">
        <v>84</v>
      </c>
      <c r="B8" s="4" t="s">
        <v>1</v>
      </c>
      <c r="C8" s="29">
        <f t="shared" si="0"/>
        <v>150</v>
      </c>
      <c r="D8" s="24">
        <f t="shared" si="1"/>
        <v>100</v>
      </c>
      <c r="E8" s="2" t="s">
        <v>140</v>
      </c>
      <c r="F8" s="3">
        <v>4</v>
      </c>
      <c r="G8" s="4" t="s">
        <v>75</v>
      </c>
      <c r="H8" s="4" t="s">
        <v>34</v>
      </c>
      <c r="I8" s="4" t="s">
        <v>85</v>
      </c>
      <c r="J8" s="29" t="str">
        <f>VLOOKUP(I8,SEV_20000!$B$2:$D$89,3,FALSE)</f>
        <v>Sí</v>
      </c>
      <c r="K8" s="4" t="s">
        <v>86</v>
      </c>
      <c r="L8" s="4" t="s">
        <v>2</v>
      </c>
      <c r="M8" s="4" t="s">
        <v>87</v>
      </c>
      <c r="N8" s="4" t="s">
        <v>88</v>
      </c>
      <c r="O8" s="4" t="s">
        <v>89</v>
      </c>
      <c r="P8" s="4" t="s">
        <v>90</v>
      </c>
      <c r="Q8" s="4" t="s">
        <v>3</v>
      </c>
      <c r="R8" s="5" t="s">
        <v>123</v>
      </c>
      <c r="S8" s="4">
        <v>1958</v>
      </c>
      <c r="T8" s="5" t="s">
        <v>13</v>
      </c>
      <c r="U8" s="5">
        <v>0</v>
      </c>
      <c r="V8" s="5">
        <v>312</v>
      </c>
      <c r="W8" s="4">
        <v>15</v>
      </c>
      <c r="X8" s="4" t="s">
        <v>4</v>
      </c>
      <c r="Y8" s="4" t="s">
        <v>5</v>
      </c>
      <c r="Z8" s="42" t="s">
        <v>5</v>
      </c>
      <c r="AA8" s="4"/>
      <c r="AB8" s="4" t="s">
        <v>5</v>
      </c>
      <c r="AC8" s="4" t="s">
        <v>5</v>
      </c>
      <c r="AD8" s="4" t="s">
        <v>6</v>
      </c>
      <c r="AE8" s="4" t="s">
        <v>8</v>
      </c>
      <c r="AF8" s="4" t="s">
        <v>7</v>
      </c>
      <c r="AG8" s="4" t="s">
        <v>5</v>
      </c>
      <c r="AH8" s="4" t="s">
        <v>18</v>
      </c>
      <c r="AI8" s="4" t="s">
        <v>5</v>
      </c>
      <c r="AJ8" s="4" t="s">
        <v>10</v>
      </c>
      <c r="AK8" s="4" t="s">
        <v>8</v>
      </c>
      <c r="AL8" s="4" t="s">
        <v>11</v>
      </c>
      <c r="AM8" s="4" t="s">
        <v>11</v>
      </c>
      <c r="AN8" s="4" t="s">
        <v>8</v>
      </c>
      <c r="AO8" s="4" t="s">
        <v>8</v>
      </c>
      <c r="AP8" s="5" t="s">
        <v>11</v>
      </c>
      <c r="AQ8" s="5">
        <v>0</v>
      </c>
      <c r="AR8" s="5">
        <v>0</v>
      </c>
      <c r="AS8" s="4">
        <v>0</v>
      </c>
      <c r="AT8" s="5" t="s">
        <v>11</v>
      </c>
      <c r="AU8" s="4">
        <v>0</v>
      </c>
      <c r="AV8" s="5" t="s">
        <v>5</v>
      </c>
      <c r="AW8" s="4">
        <v>10</v>
      </c>
      <c r="AX8" s="4" t="s">
        <v>5</v>
      </c>
      <c r="AY8" s="5" t="s">
        <v>26</v>
      </c>
      <c r="AZ8" s="4">
        <v>3</v>
      </c>
      <c r="BA8" s="4" t="s">
        <v>8</v>
      </c>
      <c r="BB8" s="5" t="s">
        <v>8</v>
      </c>
      <c r="BC8" s="5">
        <v>0</v>
      </c>
      <c r="BD8" s="4">
        <v>3</v>
      </c>
      <c r="BE8" s="4" t="s">
        <v>8</v>
      </c>
      <c r="BF8" s="4" t="s">
        <v>14</v>
      </c>
      <c r="BG8" s="4" t="s">
        <v>5</v>
      </c>
      <c r="BH8" s="4" t="s">
        <v>8</v>
      </c>
      <c r="BI8" s="4" t="s">
        <v>11</v>
      </c>
      <c r="BJ8" s="4" t="s">
        <v>13</v>
      </c>
      <c r="BK8" s="4" t="s">
        <v>11</v>
      </c>
      <c r="BL8" s="5" t="s">
        <v>11</v>
      </c>
      <c r="BM8" s="5">
        <v>10</v>
      </c>
      <c r="BN8" s="4">
        <v>10</v>
      </c>
      <c r="BO8" s="4" t="s">
        <v>8</v>
      </c>
      <c r="BP8" s="4" t="s">
        <v>11</v>
      </c>
      <c r="BQ8" s="4" t="s">
        <v>11</v>
      </c>
      <c r="BR8" s="4" t="s">
        <v>11</v>
      </c>
      <c r="BS8" s="5" t="s">
        <v>11</v>
      </c>
      <c r="BT8" s="5" t="s">
        <v>11</v>
      </c>
      <c r="BU8" s="5">
        <v>0</v>
      </c>
      <c r="BV8" s="5">
        <v>0</v>
      </c>
      <c r="BW8" s="4">
        <v>0</v>
      </c>
      <c r="BX8" s="5">
        <v>0</v>
      </c>
      <c r="BY8" s="5" t="s">
        <v>11</v>
      </c>
      <c r="BZ8" s="4">
        <v>0</v>
      </c>
      <c r="CA8" s="5">
        <v>0</v>
      </c>
      <c r="CB8" s="4" t="s">
        <v>8</v>
      </c>
      <c r="CC8" s="4">
        <v>0</v>
      </c>
      <c r="CD8" s="4" t="s">
        <v>8</v>
      </c>
      <c r="CE8" s="4" t="s">
        <v>11</v>
      </c>
      <c r="CF8" s="26" t="s">
        <v>8</v>
      </c>
      <c r="CG8" s="35" t="s">
        <v>1718</v>
      </c>
      <c r="CH8" s="27">
        <f>VLOOKUP(E8,Criterio_Invierno!$B$5:$C$8,2,0)</f>
        <v>10</v>
      </c>
      <c r="CI8" s="24">
        <f>+VLOOKUP(F8,Criterio_Invierno!$B$10:$C$13,2,0)</f>
        <v>5</v>
      </c>
      <c r="CJ8" s="29">
        <f>+IF(X8="Mañana y tarde",Criterio_Invierno!$C$16,IF(X8="Solo mañana",Criterio_Invierno!$C$15,Criterio_Invierno!$C$17))</f>
        <v>5</v>
      </c>
      <c r="CK8" s="24">
        <f>+IF(S8=0,Criterio_Invierno!$C$22,IF(S8&lt;Criterio_Invierno!$B$20,Criterio_Invierno!$C$20,IF(S8&lt;Criterio_Invierno!$B$21,Criterio_Invierno!$C$21,0)))*IF(AN8="SI",Criterio_Invierno!$F$20,Criterio_Invierno!$F$21)*IF(AI8="SI",Criterio_Invierno!$J$20,Criterio_Invierno!$J$21)</f>
        <v>30</v>
      </c>
      <c r="CL8" s="29">
        <f>(IF(AE8="NO",Criterio_Invierno!$C$25,IF(AE8="SI",Criterio_Invierno!$C$26,0))+VLOOKUP(AF8,Criterio_Invierno!$E$25:$F$29,2,FALSE)+IF(AK8="-",Criterio_Invierno!$I$30,IF(ISERROR(VLOOKUP(CONCATENATE(AL8,"-",AM8),Criterio_Invierno!$H$25:$I$29,2,FALSE)),Criterio_Invierno!$I$29,VLOOKUP(CONCATENATE(AL8,"-",AM8),Criterio_Invierno!$H$25:$I$29,2,FALSE))))*IF(AG8="SI",Criterio_Invierno!$L$25,Criterio_Invierno!$L$26)</f>
        <v>50</v>
      </c>
      <c r="CM8" s="24">
        <f>+IF(AR8&gt;Criterio_Invierno!$B$33,Criterio_Invierno!$C$33,0)+IF(AU8&gt;Criterio_Invierno!$E$33,Criterio_Invierno!$F$33,0)+IF(BG8="NO",Criterio_Invierno!$I$33,0)</f>
        <v>0</v>
      </c>
      <c r="CN8" s="24">
        <f>+IF(V8&gt;=Criterio_Invierno!$B$36,Criterio_Invierno!$C$37,IF(V8&gt;=Criterio_Invierno!$B$35,Criterio_Invierno!$C$36,Criterio_Invierno!$C$35))</f>
        <v>1.5</v>
      </c>
      <c r="CO8" s="30">
        <f>IF(CD8="-",Criterio_Invierno!$G$40,VLOOKUP(CE8,Criterio_Invierno!$B$39:$C$46,2,FALSE))</f>
        <v>1</v>
      </c>
      <c r="CP8" s="28">
        <f>+VLOOKUP(F8,Criterio_Verano!$B$5:$C$7,2,FALSE)</f>
        <v>40</v>
      </c>
      <c r="CQ8" s="24">
        <f>+IF(AA8="SI",Criterio_Verano!$C$10,IF(AB8="SI",Criterio_Verano!$C$13,IF(Z8="SI",Criterio_Verano!$C$11,Criterio_Verano!$D$12)))</f>
        <v>20</v>
      </c>
      <c r="CR8" s="24">
        <f>+IF(S8=0,Criterio_Verano!$C$18,IF(S8&lt;Criterio_Verano!$B$16,Criterio_Verano!$C$16,IF(S8&lt;Criterio_Verano!$B$17,Criterio_Verano!$C$17,Criterio_Verano!$C$18)))+IF(AE8="NO",Criterio_Verano!$F$17,Criterio_Verano!$F$16)</f>
        <v>15</v>
      </c>
      <c r="CS8" s="31">
        <f>+IF(AK8="NO",Criterio_Verano!$C$23,IF(AL8="PERSIANAS",Criterio_Verano!$C$21,Criterio_Verano!$C$22)+IF(AM8="DEFICIENTE",Criterio_Verano!$F$22,Criterio_Verano!$F$21))</f>
        <v>25</v>
      </c>
    </row>
    <row r="9" spans="1:97">
      <c r="A9" s="2" t="s">
        <v>1101</v>
      </c>
      <c r="B9" s="4" t="s">
        <v>1</v>
      </c>
      <c r="C9" s="29">
        <f t="shared" si="0"/>
        <v>57.5</v>
      </c>
      <c r="D9" s="24">
        <f t="shared" si="1"/>
        <v>100</v>
      </c>
      <c r="E9" s="2" t="s">
        <v>139</v>
      </c>
      <c r="F9" s="3">
        <v>4</v>
      </c>
      <c r="G9" s="4" t="s">
        <v>1102</v>
      </c>
      <c r="H9" s="4" t="s">
        <v>34</v>
      </c>
      <c r="I9" s="4" t="s">
        <v>300</v>
      </c>
      <c r="J9" s="29" t="str">
        <f>VLOOKUP(I9,SEV_20000!$B$2:$D$89,3,FALSE)</f>
        <v>Sí</v>
      </c>
      <c r="K9" s="4" t="s">
        <v>1103</v>
      </c>
      <c r="L9" s="4" t="s">
        <v>2</v>
      </c>
      <c r="M9" s="4" t="s">
        <v>1104</v>
      </c>
      <c r="N9" s="4" t="s">
        <v>1105</v>
      </c>
      <c r="O9" s="4" t="s">
        <v>1106</v>
      </c>
      <c r="P9" s="4" t="s">
        <v>1107</v>
      </c>
      <c r="Q9" s="4" t="s">
        <v>3</v>
      </c>
      <c r="R9" s="5" t="s">
        <v>724</v>
      </c>
      <c r="S9" s="4">
        <v>1975</v>
      </c>
      <c r="T9" s="5" t="s">
        <v>1108</v>
      </c>
      <c r="U9" s="5">
        <v>2004</v>
      </c>
      <c r="V9" s="5">
        <v>226</v>
      </c>
      <c r="W9" s="4">
        <v>14</v>
      </c>
      <c r="X9" s="4" t="s">
        <v>4</v>
      </c>
      <c r="Y9" s="4" t="s">
        <v>5</v>
      </c>
      <c r="Z9" s="42" t="s">
        <v>5</v>
      </c>
      <c r="AA9" s="4"/>
      <c r="AB9" s="4" t="s">
        <v>5</v>
      </c>
      <c r="AC9" s="4" t="s">
        <v>5</v>
      </c>
      <c r="AD9" s="4" t="s">
        <v>17</v>
      </c>
      <c r="AE9" s="4" t="s">
        <v>8</v>
      </c>
      <c r="AF9" s="4" t="s">
        <v>7</v>
      </c>
      <c r="AG9" s="4" t="s">
        <v>8</v>
      </c>
      <c r="AH9" s="4" t="s">
        <v>9</v>
      </c>
      <c r="AI9" s="4" t="s">
        <v>8</v>
      </c>
      <c r="AJ9" s="4" t="s">
        <v>11</v>
      </c>
      <c r="AK9" s="4" t="s">
        <v>8</v>
      </c>
      <c r="AL9" s="4" t="s">
        <v>11</v>
      </c>
      <c r="AM9" s="4" t="s">
        <v>11</v>
      </c>
      <c r="AN9" s="4" t="s">
        <v>8</v>
      </c>
      <c r="AO9" s="4" t="s">
        <v>5</v>
      </c>
      <c r="AP9" s="5" t="s">
        <v>21</v>
      </c>
      <c r="AQ9" s="5">
        <v>1556</v>
      </c>
      <c r="AR9" s="5">
        <v>0</v>
      </c>
      <c r="AS9" s="4">
        <v>4</v>
      </c>
      <c r="AT9" s="5" t="s">
        <v>8</v>
      </c>
      <c r="AU9" s="4">
        <v>0</v>
      </c>
      <c r="AV9" s="5" t="s">
        <v>5</v>
      </c>
      <c r="AW9" s="4">
        <v>0</v>
      </c>
      <c r="AX9" s="4" t="s">
        <v>5</v>
      </c>
      <c r="AY9" s="5" t="s">
        <v>26</v>
      </c>
      <c r="AZ9" s="4">
        <v>12</v>
      </c>
      <c r="BA9" s="4" t="s">
        <v>5</v>
      </c>
      <c r="BB9" s="5" t="s">
        <v>5</v>
      </c>
      <c r="BC9" s="5">
        <v>0</v>
      </c>
      <c r="BD9" s="4">
        <v>6</v>
      </c>
      <c r="BE9" s="4" t="s">
        <v>8</v>
      </c>
      <c r="BF9" s="4" t="s">
        <v>14</v>
      </c>
      <c r="BG9" s="4" t="s">
        <v>5</v>
      </c>
      <c r="BH9" s="4" t="s">
        <v>8</v>
      </c>
      <c r="BI9" s="4" t="s">
        <v>11</v>
      </c>
      <c r="BJ9" s="4" t="s">
        <v>13</v>
      </c>
      <c r="BK9" s="4" t="s">
        <v>11</v>
      </c>
      <c r="BL9" s="5" t="s">
        <v>11</v>
      </c>
      <c r="BM9" s="5">
        <v>11</v>
      </c>
      <c r="BN9" s="4">
        <v>6</v>
      </c>
      <c r="BO9" s="4" t="s">
        <v>8</v>
      </c>
      <c r="BP9" s="4" t="s">
        <v>11</v>
      </c>
      <c r="BQ9" s="4" t="s">
        <v>11</v>
      </c>
      <c r="BR9" s="4" t="s">
        <v>11</v>
      </c>
      <c r="BS9" s="5" t="s">
        <v>11</v>
      </c>
      <c r="BT9" s="5" t="s">
        <v>11</v>
      </c>
      <c r="BU9" s="5">
        <v>0</v>
      </c>
      <c r="BV9" s="5">
        <v>0</v>
      </c>
      <c r="BW9" s="4">
        <v>0</v>
      </c>
      <c r="BX9" s="5">
        <v>0</v>
      </c>
      <c r="BY9" s="5" t="s">
        <v>11</v>
      </c>
      <c r="BZ9" s="4">
        <v>0</v>
      </c>
      <c r="CA9" s="5">
        <v>0</v>
      </c>
      <c r="CB9" s="4" t="s">
        <v>8</v>
      </c>
      <c r="CC9" s="4">
        <v>0</v>
      </c>
      <c r="CD9" s="4" t="s">
        <v>15</v>
      </c>
      <c r="CE9" s="4" t="s">
        <v>11</v>
      </c>
      <c r="CF9" s="26" t="s">
        <v>15</v>
      </c>
      <c r="CG9" s="35" t="s">
        <v>1718</v>
      </c>
      <c r="CH9" s="27">
        <f>VLOOKUP(E9,Criterio_Invierno!$B$5:$C$8,2,0)</f>
        <v>7.5</v>
      </c>
      <c r="CI9" s="24">
        <f>+VLOOKUP(F9,Criterio_Invierno!$B$10:$C$13,2,0)</f>
        <v>5</v>
      </c>
      <c r="CJ9" s="29">
        <f>+IF(X9="Mañana y tarde",Criterio_Invierno!$C$16,IF(X9="Solo mañana",Criterio_Invierno!$C$15,Criterio_Invierno!$C$17))</f>
        <v>5</v>
      </c>
      <c r="CK9" s="24">
        <f>+IF(S9=0,Criterio_Invierno!$C$22,IF(S9&lt;Criterio_Invierno!$B$20,Criterio_Invierno!$C$20,IF(S9&lt;Criterio_Invierno!$B$21,Criterio_Invierno!$C$21,0)))*IF(AN9="SI",Criterio_Invierno!$F$20,Criterio_Invierno!$F$21)*IF(AI9="SI",Criterio_Invierno!$J$20,Criterio_Invierno!$J$21)</f>
        <v>15</v>
      </c>
      <c r="CL9" s="29">
        <f>(IF(AE9="NO",Criterio_Invierno!$C$25,IF(AE9="SI",Criterio_Invierno!$C$26,0))+VLOOKUP(AF9,Criterio_Invierno!$E$25:$F$29,2,FALSE)+IF(AK9="-",Criterio_Invierno!$I$30,IF(ISERROR(VLOOKUP(CONCATENATE(AL9,"-",AM9),Criterio_Invierno!$H$25:$I$29,2,FALSE)),Criterio_Invierno!$I$29,VLOOKUP(CONCATENATE(AL9,"-",AM9),Criterio_Invierno!$H$25:$I$29,2,FALSE))))*IF(AG9="SI",Criterio_Invierno!$L$25,Criterio_Invierno!$L$26)</f>
        <v>25</v>
      </c>
      <c r="CM9" s="24">
        <f>+IF(AR9&gt;Criterio_Invierno!$B$33,Criterio_Invierno!$C$33,0)+IF(AU9&gt;Criterio_Invierno!$E$33,Criterio_Invierno!$F$33,0)+IF(BG9="NO",Criterio_Invierno!$I$33,0)</f>
        <v>0</v>
      </c>
      <c r="CN9" s="24">
        <f>+IF(V9&gt;=Criterio_Invierno!$B$36,Criterio_Invierno!$C$37,IF(V9&gt;=Criterio_Invierno!$B$35,Criterio_Invierno!$C$36,Criterio_Invierno!$C$35))</f>
        <v>1</v>
      </c>
      <c r="CO9" s="30">
        <f>IF(CD9="-",Criterio_Invierno!$G$40,VLOOKUP(CE9,Criterio_Invierno!$B$39:$C$46,2,FALSE))</f>
        <v>1</v>
      </c>
      <c r="CP9" s="28">
        <f>+VLOOKUP(F9,Criterio_Verano!$B$5:$C$7,2,FALSE)</f>
        <v>40</v>
      </c>
      <c r="CQ9" s="24">
        <f>+IF(AA9="SI",Criterio_Verano!$C$10,IF(AB9="SI",Criterio_Verano!$C$13,IF(Z9="SI",Criterio_Verano!$C$11,Criterio_Verano!$D$12)))</f>
        <v>20</v>
      </c>
      <c r="CR9" s="24">
        <f>+IF(S9=0,Criterio_Verano!$C$18,IF(S9&lt;Criterio_Verano!$B$16,Criterio_Verano!$C$16,IF(S9&lt;Criterio_Verano!$B$17,Criterio_Verano!$C$17,Criterio_Verano!$C$18)))+IF(AE9="NO",Criterio_Verano!$F$17,Criterio_Verano!$F$16)</f>
        <v>15</v>
      </c>
      <c r="CS9" s="31">
        <f>+IF(AK9="NO",Criterio_Verano!$C$23,IF(AL9="PERSIANAS",Criterio_Verano!$C$21,Criterio_Verano!$C$22)+IF(AM9="DEFICIENTE",Criterio_Verano!$F$22,Criterio_Verano!$F$21))</f>
        <v>25</v>
      </c>
    </row>
    <row r="10" spans="1:97">
      <c r="A10" s="2" t="s">
        <v>1324</v>
      </c>
      <c r="B10" s="4" t="s">
        <v>1</v>
      </c>
      <c r="C10" s="29">
        <f t="shared" si="0"/>
        <v>236.25</v>
      </c>
      <c r="D10" s="24">
        <f t="shared" si="1"/>
        <v>100</v>
      </c>
      <c r="E10" s="2" t="s">
        <v>139</v>
      </c>
      <c r="F10" s="3">
        <v>4</v>
      </c>
      <c r="G10" s="4" t="s">
        <v>1325</v>
      </c>
      <c r="H10" s="4" t="s">
        <v>34</v>
      </c>
      <c r="I10" s="4" t="s">
        <v>657</v>
      </c>
      <c r="J10" s="29" t="str">
        <f>VLOOKUP(I10,SEV_20000!$B$2:$D$89,3,FALSE)</f>
        <v>Sí</v>
      </c>
      <c r="K10" s="4" t="s">
        <v>1326</v>
      </c>
      <c r="L10" s="4" t="s">
        <v>2</v>
      </c>
      <c r="M10" s="4" t="s">
        <v>1327</v>
      </c>
      <c r="N10" s="4" t="s">
        <v>1328</v>
      </c>
      <c r="O10" s="4" t="s">
        <v>1329</v>
      </c>
      <c r="P10" s="4" t="s">
        <v>1330</v>
      </c>
      <c r="Q10" s="4" t="s">
        <v>3</v>
      </c>
      <c r="R10" s="5" t="s">
        <v>1331</v>
      </c>
      <c r="S10" s="4">
        <v>1974</v>
      </c>
      <c r="T10" s="5" t="s">
        <v>1332</v>
      </c>
      <c r="U10" s="5">
        <v>2014</v>
      </c>
      <c r="V10" s="5">
        <v>358</v>
      </c>
      <c r="W10" s="4">
        <v>24</v>
      </c>
      <c r="X10" s="4" t="s">
        <v>16</v>
      </c>
      <c r="Y10" s="4" t="s">
        <v>5</v>
      </c>
      <c r="Z10" s="42" t="s">
        <v>5</v>
      </c>
      <c r="AA10" s="4"/>
      <c r="AB10" s="4" t="s">
        <v>5</v>
      </c>
      <c r="AC10" s="4" t="s">
        <v>5</v>
      </c>
      <c r="AD10" s="4" t="s">
        <v>17</v>
      </c>
      <c r="AE10" s="4" t="s">
        <v>8</v>
      </c>
      <c r="AF10" s="4" t="s">
        <v>22</v>
      </c>
      <c r="AG10" s="4" t="s">
        <v>5</v>
      </c>
      <c r="AH10" s="4" t="s">
        <v>9</v>
      </c>
      <c r="AI10" s="4" t="s">
        <v>5</v>
      </c>
      <c r="AJ10" s="4" t="s">
        <v>29</v>
      </c>
      <c r="AK10" s="4" t="s">
        <v>8</v>
      </c>
      <c r="AL10" s="4" t="s">
        <v>11</v>
      </c>
      <c r="AM10" s="4" t="s">
        <v>11</v>
      </c>
      <c r="AN10" s="4" t="s">
        <v>5</v>
      </c>
      <c r="AO10" s="4" t="s">
        <v>5</v>
      </c>
      <c r="AP10" s="5" t="s">
        <v>12</v>
      </c>
      <c r="AQ10" s="5">
        <v>875</v>
      </c>
      <c r="AR10" s="5">
        <v>1</v>
      </c>
      <c r="AS10" s="4">
        <v>5</v>
      </c>
      <c r="AT10" s="5" t="s">
        <v>5</v>
      </c>
      <c r="AU10" s="4">
        <v>2</v>
      </c>
      <c r="AV10" s="5" t="s">
        <v>8</v>
      </c>
      <c r="AW10" s="4">
        <v>0</v>
      </c>
      <c r="AX10" s="4" t="s">
        <v>5</v>
      </c>
      <c r="AY10" s="5" t="s">
        <v>26</v>
      </c>
      <c r="AZ10" s="4">
        <v>21</v>
      </c>
      <c r="BA10" s="4" t="s">
        <v>5</v>
      </c>
      <c r="BB10" s="5" t="s">
        <v>8</v>
      </c>
      <c r="BC10" s="5">
        <v>5</v>
      </c>
      <c r="BD10" s="4">
        <v>3</v>
      </c>
      <c r="BE10" s="4" t="s">
        <v>8</v>
      </c>
      <c r="BF10" s="4" t="s">
        <v>14</v>
      </c>
      <c r="BG10" s="4" t="s">
        <v>5</v>
      </c>
      <c r="BH10" s="4" t="s">
        <v>8</v>
      </c>
      <c r="BI10" s="4" t="s">
        <v>11</v>
      </c>
      <c r="BJ10" s="4" t="s">
        <v>13</v>
      </c>
      <c r="BK10" s="4" t="s">
        <v>11</v>
      </c>
      <c r="BL10" s="5" t="s">
        <v>11</v>
      </c>
      <c r="BM10" s="5">
        <v>0</v>
      </c>
      <c r="BN10" s="4">
        <v>14</v>
      </c>
      <c r="BO10" s="4" t="s">
        <v>8</v>
      </c>
      <c r="BP10" s="4" t="s">
        <v>11</v>
      </c>
      <c r="BQ10" s="4" t="s">
        <v>11</v>
      </c>
      <c r="BR10" s="4" t="s">
        <v>11</v>
      </c>
      <c r="BS10" s="5" t="s">
        <v>11</v>
      </c>
      <c r="BT10" s="5" t="s">
        <v>11</v>
      </c>
      <c r="BU10" s="5">
        <v>0</v>
      </c>
      <c r="BV10" s="5">
        <v>0</v>
      </c>
      <c r="BW10" s="4">
        <v>0</v>
      </c>
      <c r="BX10" s="5">
        <v>0</v>
      </c>
      <c r="BY10" s="5" t="s">
        <v>11</v>
      </c>
      <c r="BZ10" s="4">
        <v>0</v>
      </c>
      <c r="CA10" s="5">
        <v>0</v>
      </c>
      <c r="CB10" s="4" t="s">
        <v>5</v>
      </c>
      <c r="CC10" s="4">
        <v>1</v>
      </c>
      <c r="CD10" s="4" t="s">
        <v>15</v>
      </c>
      <c r="CE10" s="4" t="s">
        <v>11</v>
      </c>
      <c r="CF10" s="26" t="s">
        <v>15</v>
      </c>
      <c r="CG10" s="35" t="s">
        <v>1704</v>
      </c>
      <c r="CH10" s="27">
        <f>VLOOKUP(E10,Criterio_Invierno!$B$5:$C$8,2,0)</f>
        <v>7.5</v>
      </c>
      <c r="CI10" s="24">
        <f>+VLOOKUP(F10,Criterio_Invierno!$B$10:$C$13,2,0)</f>
        <v>5</v>
      </c>
      <c r="CJ10" s="29">
        <f>+IF(X10="Mañana y tarde",Criterio_Invierno!$C$16,IF(X10="Solo mañana",Criterio_Invierno!$C$15,Criterio_Invierno!$C$17))</f>
        <v>15</v>
      </c>
      <c r="CK10" s="24">
        <f>+IF(S10=0,Criterio_Invierno!$C$22,IF(S10&lt;Criterio_Invierno!$B$20,Criterio_Invierno!$C$20,IF(S10&lt;Criterio_Invierno!$B$21,Criterio_Invierno!$C$21,0)))*IF(AN10="SI",Criterio_Invierno!$F$20,Criterio_Invierno!$F$21)*IF(AI10="SI",Criterio_Invierno!$J$20,Criterio_Invierno!$J$21)</f>
        <v>60</v>
      </c>
      <c r="CL10" s="29">
        <f>(IF(AE10="NO",Criterio_Invierno!$C$25,IF(AE10="SI",Criterio_Invierno!$C$26,0))+VLOOKUP(AF10,Criterio_Invierno!$E$25:$F$29,2,FALSE)+IF(AK10="-",Criterio_Invierno!$I$30,IF(ISERROR(VLOOKUP(CONCATENATE(AL10,"-",AM10),Criterio_Invierno!$H$25:$I$29,2,FALSE)),Criterio_Invierno!$I$29,VLOOKUP(CONCATENATE(AL10,"-",AM10),Criterio_Invierno!$H$25:$I$29,2,FALSE))))*IF(AG10="SI",Criterio_Invierno!$L$25,Criterio_Invierno!$L$26)</f>
        <v>70</v>
      </c>
      <c r="CM10" s="24">
        <f>+IF(AR10&gt;Criterio_Invierno!$B$33,Criterio_Invierno!$C$33,0)+IF(AU10&gt;Criterio_Invierno!$E$33,Criterio_Invierno!$F$33,0)+IF(BG10="NO",Criterio_Invierno!$I$33,0)</f>
        <v>0</v>
      </c>
      <c r="CN10" s="24">
        <f>+IF(V10&gt;=Criterio_Invierno!$B$36,Criterio_Invierno!$C$37,IF(V10&gt;=Criterio_Invierno!$B$35,Criterio_Invierno!$C$36,Criterio_Invierno!$C$35))</f>
        <v>1.5</v>
      </c>
      <c r="CO10" s="30">
        <f>IF(CD10="-",Criterio_Invierno!$G$40,VLOOKUP(CE10,Criterio_Invierno!$B$39:$C$46,2,FALSE))</f>
        <v>1</v>
      </c>
      <c r="CP10" s="28">
        <f>+VLOOKUP(F10,Criterio_Verano!$B$5:$C$7,2,FALSE)</f>
        <v>40</v>
      </c>
      <c r="CQ10" s="24">
        <f>+IF(AA10="SI",Criterio_Verano!$C$10,IF(AB10="SI",Criterio_Verano!$C$13,IF(Z10="SI",Criterio_Verano!$C$11,Criterio_Verano!$D$12)))</f>
        <v>20</v>
      </c>
      <c r="CR10" s="24">
        <f>+IF(S10=0,Criterio_Verano!$C$18,IF(S10&lt;Criterio_Verano!$B$16,Criterio_Verano!$C$16,IF(S10&lt;Criterio_Verano!$B$17,Criterio_Verano!$C$17,Criterio_Verano!$C$18)))+IF(AE10="NO",Criterio_Verano!$F$17,Criterio_Verano!$F$16)</f>
        <v>15</v>
      </c>
      <c r="CS10" s="31">
        <f>+IF(AK10="NO",Criterio_Verano!$C$23,IF(AL10="PERSIANAS",Criterio_Verano!$C$21,Criterio_Verano!$C$22)+IF(AM10="DEFICIENTE",Criterio_Verano!$F$22,Criterio_Verano!$F$21))</f>
        <v>25</v>
      </c>
    </row>
    <row r="11" spans="1:97">
      <c r="A11" s="2" t="s">
        <v>395</v>
      </c>
      <c r="B11" s="4" t="s">
        <v>1</v>
      </c>
      <c r="C11" s="29">
        <f t="shared" si="0"/>
        <v>82.5</v>
      </c>
      <c r="D11" s="24">
        <f t="shared" si="1"/>
        <v>100</v>
      </c>
      <c r="E11" s="2" t="s">
        <v>139</v>
      </c>
      <c r="F11" s="3">
        <v>4</v>
      </c>
      <c r="G11" s="4" t="s">
        <v>92</v>
      </c>
      <c r="H11" s="4" t="s">
        <v>34</v>
      </c>
      <c r="I11" s="4" t="s">
        <v>292</v>
      </c>
      <c r="J11" s="29" t="str">
        <f>VLOOKUP(I11,SEV_20000!$B$2:$D$89,3,FALSE)</f>
        <v>Sí</v>
      </c>
      <c r="K11" s="4" t="s">
        <v>396</v>
      </c>
      <c r="L11" s="4" t="s">
        <v>2</v>
      </c>
      <c r="M11" s="4" t="s">
        <v>397</v>
      </c>
      <c r="N11" s="4" t="s">
        <v>398</v>
      </c>
      <c r="O11" s="4" t="s">
        <v>399</v>
      </c>
      <c r="P11" s="4" t="s">
        <v>400</v>
      </c>
      <c r="Q11" s="4" t="s">
        <v>3</v>
      </c>
      <c r="R11" s="5" t="s">
        <v>245</v>
      </c>
      <c r="S11" s="4">
        <v>1969</v>
      </c>
      <c r="T11" s="5" t="s">
        <v>13</v>
      </c>
      <c r="U11" s="5">
        <v>0</v>
      </c>
      <c r="V11" s="5">
        <v>136</v>
      </c>
      <c r="W11" s="4">
        <v>8</v>
      </c>
      <c r="X11" s="4" t="s">
        <v>4</v>
      </c>
      <c r="Y11" s="4" t="s">
        <v>5</v>
      </c>
      <c r="Z11" s="42" t="s">
        <v>5</v>
      </c>
      <c r="AA11" s="4"/>
      <c r="AB11" s="4" t="s">
        <v>5</v>
      </c>
      <c r="AC11" s="4" t="s">
        <v>5</v>
      </c>
      <c r="AD11" s="4" t="s">
        <v>17</v>
      </c>
      <c r="AE11" s="4" t="s">
        <v>8</v>
      </c>
      <c r="AF11" s="4" t="s">
        <v>7</v>
      </c>
      <c r="AG11" s="4" t="s">
        <v>8</v>
      </c>
      <c r="AH11" s="4" t="s">
        <v>25</v>
      </c>
      <c r="AI11" s="4" t="s">
        <v>8</v>
      </c>
      <c r="AJ11" s="4" t="s">
        <v>11</v>
      </c>
      <c r="AK11" s="4" t="s">
        <v>8</v>
      </c>
      <c r="AL11" s="4" t="s">
        <v>11</v>
      </c>
      <c r="AM11" s="4" t="s">
        <v>11</v>
      </c>
      <c r="AN11" s="4" t="s">
        <v>5</v>
      </c>
      <c r="AO11" s="4" t="s">
        <v>8</v>
      </c>
      <c r="AP11" s="5" t="s">
        <v>11</v>
      </c>
      <c r="AQ11" s="5">
        <v>0</v>
      </c>
      <c r="AR11" s="5">
        <v>0</v>
      </c>
      <c r="AS11" s="4">
        <v>0</v>
      </c>
      <c r="AT11" s="5" t="s">
        <v>11</v>
      </c>
      <c r="AU11" s="4">
        <v>0</v>
      </c>
      <c r="AV11" s="5" t="s">
        <v>5</v>
      </c>
      <c r="AW11" s="4">
        <v>0</v>
      </c>
      <c r="AX11" s="4" t="s">
        <v>5</v>
      </c>
      <c r="AY11" s="5" t="s">
        <v>26</v>
      </c>
      <c r="AZ11" s="4">
        <v>8</v>
      </c>
      <c r="BA11" s="4" t="s">
        <v>5</v>
      </c>
      <c r="BB11" s="5" t="s">
        <v>5</v>
      </c>
      <c r="BC11" s="5">
        <v>4</v>
      </c>
      <c r="BD11" s="4">
        <v>8</v>
      </c>
      <c r="BE11" s="4" t="s">
        <v>8</v>
      </c>
      <c r="BF11" s="4" t="s">
        <v>14</v>
      </c>
      <c r="BG11" s="4" t="s">
        <v>8</v>
      </c>
      <c r="BH11" s="4" t="s">
        <v>8</v>
      </c>
      <c r="BI11" s="4" t="s">
        <v>11</v>
      </c>
      <c r="BJ11" s="4" t="s">
        <v>13</v>
      </c>
      <c r="BK11" s="4" t="s">
        <v>11</v>
      </c>
      <c r="BL11" s="5" t="s">
        <v>11</v>
      </c>
      <c r="BM11" s="5">
        <v>8</v>
      </c>
      <c r="BN11" s="4">
        <v>8</v>
      </c>
      <c r="BO11" s="4" t="s">
        <v>8</v>
      </c>
      <c r="BP11" s="4" t="s">
        <v>11</v>
      </c>
      <c r="BQ11" s="4" t="s">
        <v>11</v>
      </c>
      <c r="BR11" s="4" t="s">
        <v>11</v>
      </c>
      <c r="BS11" s="5" t="s">
        <v>11</v>
      </c>
      <c r="BT11" s="5" t="s">
        <v>11</v>
      </c>
      <c r="BU11" s="5">
        <v>0</v>
      </c>
      <c r="BV11" s="5">
        <v>0</v>
      </c>
      <c r="BW11" s="4">
        <v>0</v>
      </c>
      <c r="BX11" s="5">
        <v>0</v>
      </c>
      <c r="BY11" s="5" t="s">
        <v>11</v>
      </c>
      <c r="BZ11" s="4">
        <v>0</v>
      </c>
      <c r="CA11" s="5">
        <v>0</v>
      </c>
      <c r="CB11" s="4" t="s">
        <v>8</v>
      </c>
      <c r="CC11" s="4">
        <v>0</v>
      </c>
      <c r="CD11" s="4" t="s">
        <v>8</v>
      </c>
      <c r="CE11" s="4" t="s">
        <v>11</v>
      </c>
      <c r="CF11" s="26" t="s">
        <v>8</v>
      </c>
      <c r="CG11" s="35" t="s">
        <v>1558</v>
      </c>
      <c r="CH11" s="27">
        <f>VLOOKUP(E11,Criterio_Invierno!$B$5:$C$8,2,0)</f>
        <v>7.5</v>
      </c>
      <c r="CI11" s="24">
        <f>+VLOOKUP(F11,Criterio_Invierno!$B$10:$C$13,2,0)</f>
        <v>5</v>
      </c>
      <c r="CJ11" s="29">
        <f>+IF(X11="Mañana y tarde",Criterio_Invierno!$C$16,IF(X11="Solo mañana",Criterio_Invierno!$C$15,Criterio_Invierno!$C$17))</f>
        <v>5</v>
      </c>
      <c r="CK11" s="24">
        <f>+IF(S11=0,Criterio_Invierno!$C$22,IF(S11&lt;Criterio_Invierno!$B$20,Criterio_Invierno!$C$20,IF(S11&lt;Criterio_Invierno!$B$21,Criterio_Invierno!$C$21,0)))*IF(AN11="SI",Criterio_Invierno!$F$20,Criterio_Invierno!$F$21)*IF(AI11="SI",Criterio_Invierno!$J$20,Criterio_Invierno!$J$21)</f>
        <v>30</v>
      </c>
      <c r="CL11" s="29">
        <f>(IF(AE11="NO",Criterio_Invierno!$C$25,IF(AE11="SI",Criterio_Invierno!$C$26,0))+VLOOKUP(AF11,Criterio_Invierno!$E$25:$F$29,2,FALSE)+IF(AK11="-",Criterio_Invierno!$I$30,IF(ISERROR(VLOOKUP(CONCATENATE(AL11,"-",AM11),Criterio_Invierno!$H$25:$I$29,2,FALSE)),Criterio_Invierno!$I$29,VLOOKUP(CONCATENATE(AL11,"-",AM11),Criterio_Invierno!$H$25:$I$29,2,FALSE))))*IF(AG11="SI",Criterio_Invierno!$L$25,Criterio_Invierno!$L$26)</f>
        <v>25</v>
      </c>
      <c r="CM11" s="24">
        <f>+IF(AR11&gt;Criterio_Invierno!$B$33,Criterio_Invierno!$C$33,0)+IF(AU11&gt;Criterio_Invierno!$E$33,Criterio_Invierno!$F$33,0)+IF(BG11="NO",Criterio_Invierno!$I$33,0)</f>
        <v>10</v>
      </c>
      <c r="CN11" s="24">
        <f>+IF(V11&gt;=Criterio_Invierno!$B$36,Criterio_Invierno!$C$37,IF(V11&gt;=Criterio_Invierno!$B$35,Criterio_Invierno!$C$36,Criterio_Invierno!$C$35))</f>
        <v>1</v>
      </c>
      <c r="CO11" s="30">
        <f>IF(CD11="-",Criterio_Invierno!$G$40,VLOOKUP(CE11,Criterio_Invierno!$B$39:$C$46,2,FALSE))</f>
        <v>1</v>
      </c>
      <c r="CP11" s="28">
        <f>+VLOOKUP(F11,Criterio_Verano!$B$5:$C$7,2,FALSE)</f>
        <v>40</v>
      </c>
      <c r="CQ11" s="24">
        <f>+IF(AA11="SI",Criterio_Verano!$C$10,IF(AB11="SI",Criterio_Verano!$C$13,IF(Z11="SI",Criterio_Verano!$C$11,Criterio_Verano!$D$12)))</f>
        <v>20</v>
      </c>
      <c r="CR11" s="24">
        <f>+IF(S11=0,Criterio_Verano!$C$18,IF(S11&lt;Criterio_Verano!$B$16,Criterio_Verano!$C$16,IF(S11&lt;Criterio_Verano!$B$17,Criterio_Verano!$C$17,Criterio_Verano!$C$18)))+IF(AE11="NO",Criterio_Verano!$F$17,Criterio_Verano!$F$16)</f>
        <v>15</v>
      </c>
      <c r="CS11" s="31">
        <f>+IF(AK11="NO",Criterio_Verano!$C$23,IF(AL11="PERSIANAS",Criterio_Verano!$C$21,Criterio_Verano!$C$22)+IF(AM11="DEFICIENTE",Criterio_Verano!$F$22,Criterio_Verano!$F$21))</f>
        <v>25</v>
      </c>
    </row>
    <row r="12" spans="1:97">
      <c r="A12" s="2" t="s">
        <v>872</v>
      </c>
      <c r="B12" s="4" t="s">
        <v>1</v>
      </c>
      <c r="C12" s="29">
        <f t="shared" si="0"/>
        <v>130</v>
      </c>
      <c r="D12" s="24">
        <f t="shared" si="1"/>
        <v>100</v>
      </c>
      <c r="E12" s="2" t="s">
        <v>140</v>
      </c>
      <c r="F12" s="3">
        <v>4</v>
      </c>
      <c r="G12" s="4" t="s">
        <v>175</v>
      </c>
      <c r="H12" s="4" t="s">
        <v>34</v>
      </c>
      <c r="I12" s="4" t="s">
        <v>873</v>
      </c>
      <c r="J12" s="29" t="str">
        <f>VLOOKUP(I12,SEV_20000!$B$2:$D$89,3,FALSE)</f>
        <v>Sí</v>
      </c>
      <c r="K12" s="4" t="s">
        <v>874</v>
      </c>
      <c r="L12" s="4" t="s">
        <v>2</v>
      </c>
      <c r="M12" s="4" t="s">
        <v>875</v>
      </c>
      <c r="N12" s="4" t="s">
        <v>876</v>
      </c>
      <c r="O12" s="4" t="s">
        <v>877</v>
      </c>
      <c r="P12" s="4" t="s">
        <v>877</v>
      </c>
      <c r="Q12" s="4" t="s">
        <v>3</v>
      </c>
      <c r="R12" s="5" t="s">
        <v>912</v>
      </c>
      <c r="S12" s="4">
        <v>1964</v>
      </c>
      <c r="T12" s="5" t="s">
        <v>13</v>
      </c>
      <c r="U12" s="5">
        <v>1990</v>
      </c>
      <c r="V12" s="5">
        <v>184</v>
      </c>
      <c r="W12" s="4">
        <v>14</v>
      </c>
      <c r="X12" s="4" t="s">
        <v>16</v>
      </c>
      <c r="Y12" s="4" t="s">
        <v>5</v>
      </c>
      <c r="Z12" s="42" t="s">
        <v>5</v>
      </c>
      <c r="AA12" s="4"/>
      <c r="AB12" s="4" t="s">
        <v>5</v>
      </c>
      <c r="AC12" s="4" t="s">
        <v>5</v>
      </c>
      <c r="AD12" s="4" t="s">
        <v>17</v>
      </c>
      <c r="AE12" s="4" t="s">
        <v>8</v>
      </c>
      <c r="AF12" s="4" t="s">
        <v>22</v>
      </c>
      <c r="AG12" s="4" t="s">
        <v>5</v>
      </c>
      <c r="AH12" s="4" t="s">
        <v>18</v>
      </c>
      <c r="AI12" s="4" t="s">
        <v>5</v>
      </c>
      <c r="AJ12" s="4" t="s">
        <v>10</v>
      </c>
      <c r="AK12" s="4" t="s">
        <v>5</v>
      </c>
      <c r="AL12" s="4" t="s">
        <v>19</v>
      </c>
      <c r="AM12" s="4" t="s">
        <v>20</v>
      </c>
      <c r="AN12" s="4" t="s">
        <v>8</v>
      </c>
      <c r="AO12" s="4" t="s">
        <v>8</v>
      </c>
      <c r="AP12" s="5" t="s">
        <v>11</v>
      </c>
      <c r="AQ12" s="5">
        <v>0</v>
      </c>
      <c r="AR12" s="5">
        <v>0</v>
      </c>
      <c r="AS12" s="4">
        <v>0</v>
      </c>
      <c r="AT12" s="5" t="s">
        <v>11</v>
      </c>
      <c r="AU12" s="4">
        <v>0</v>
      </c>
      <c r="AV12" s="5" t="s">
        <v>8</v>
      </c>
      <c r="AW12" s="4">
        <v>0</v>
      </c>
      <c r="AX12" s="4" t="s">
        <v>8</v>
      </c>
      <c r="AY12" s="5" t="s">
        <v>11</v>
      </c>
      <c r="AZ12" s="4">
        <v>0</v>
      </c>
      <c r="BA12" s="4" t="s">
        <v>13</v>
      </c>
      <c r="BB12" s="5" t="s">
        <v>11</v>
      </c>
      <c r="BC12" s="5">
        <v>0</v>
      </c>
      <c r="BD12" s="4">
        <v>0</v>
      </c>
      <c r="BE12" s="4" t="s">
        <v>8</v>
      </c>
      <c r="BF12" s="4" t="s">
        <v>14</v>
      </c>
      <c r="BG12" s="4" t="s">
        <v>5</v>
      </c>
      <c r="BH12" s="4" t="s">
        <v>8</v>
      </c>
      <c r="BI12" s="4" t="s">
        <v>11</v>
      </c>
      <c r="BJ12" s="4" t="s">
        <v>13</v>
      </c>
      <c r="BK12" s="4" t="s">
        <v>11</v>
      </c>
      <c r="BL12" s="5" t="s">
        <v>11</v>
      </c>
      <c r="BM12" s="5">
        <v>14</v>
      </c>
      <c r="BN12" s="4">
        <v>10</v>
      </c>
      <c r="BO12" s="4" t="s">
        <v>8</v>
      </c>
      <c r="BP12" s="4" t="s">
        <v>11</v>
      </c>
      <c r="BQ12" s="4" t="s">
        <v>11</v>
      </c>
      <c r="BR12" s="4" t="s">
        <v>11</v>
      </c>
      <c r="BS12" s="5" t="s">
        <v>11</v>
      </c>
      <c r="BT12" s="5" t="s">
        <v>11</v>
      </c>
      <c r="BU12" s="5">
        <v>0</v>
      </c>
      <c r="BV12" s="5">
        <v>0</v>
      </c>
      <c r="BW12" s="4">
        <v>0</v>
      </c>
      <c r="BX12" s="5">
        <v>0</v>
      </c>
      <c r="BY12" s="5" t="s">
        <v>11</v>
      </c>
      <c r="BZ12" s="4">
        <v>0</v>
      </c>
      <c r="CA12" s="5">
        <v>0</v>
      </c>
      <c r="CB12" s="4" t="s">
        <v>8</v>
      </c>
      <c r="CC12" s="4">
        <v>0</v>
      </c>
      <c r="CD12" s="4" t="s">
        <v>8</v>
      </c>
      <c r="CE12" s="4" t="s">
        <v>11</v>
      </c>
      <c r="CF12" s="26" t="s">
        <v>8</v>
      </c>
      <c r="CG12" s="35" t="s">
        <v>1641</v>
      </c>
      <c r="CH12" s="27">
        <f>VLOOKUP(E12,Criterio_Invierno!$B$5:$C$8,2,0)</f>
        <v>10</v>
      </c>
      <c r="CI12" s="24">
        <f>+VLOOKUP(F12,Criterio_Invierno!$B$10:$C$13,2,0)</f>
        <v>5</v>
      </c>
      <c r="CJ12" s="29">
        <f>+IF(X12="Mañana y tarde",Criterio_Invierno!$C$16,IF(X12="Solo mañana",Criterio_Invierno!$C$15,Criterio_Invierno!$C$17))</f>
        <v>15</v>
      </c>
      <c r="CK12" s="24">
        <f>+IF(S12=0,Criterio_Invierno!$C$22,IF(S12&lt;Criterio_Invierno!$B$20,Criterio_Invierno!$C$20,IF(S12&lt;Criterio_Invierno!$B$21,Criterio_Invierno!$C$21,0)))*IF(AN12="SI",Criterio_Invierno!$F$20,Criterio_Invierno!$F$21)*IF(AI12="SI",Criterio_Invierno!$J$20,Criterio_Invierno!$J$21)</f>
        <v>30</v>
      </c>
      <c r="CL12" s="29">
        <f>(IF(AE12="NO",Criterio_Invierno!$C$25,IF(AE12="SI",Criterio_Invierno!$C$26,0))+VLOOKUP(AF12,Criterio_Invierno!$E$25:$F$29,2,FALSE)+IF(AK12="-",Criterio_Invierno!$I$30,IF(ISERROR(VLOOKUP(CONCATENATE(AL12,"-",AM12),Criterio_Invierno!$H$25:$I$29,2,FALSE)),Criterio_Invierno!$I$29,VLOOKUP(CONCATENATE(AL12,"-",AM12),Criterio_Invierno!$H$25:$I$29,2,FALSE))))*IF(AG12="SI",Criterio_Invierno!$L$25,Criterio_Invierno!$L$26)</f>
        <v>70</v>
      </c>
      <c r="CM12" s="24">
        <f>+IF(AR12&gt;Criterio_Invierno!$B$33,Criterio_Invierno!$C$33,0)+IF(AU12&gt;Criterio_Invierno!$E$33,Criterio_Invierno!$F$33,0)+IF(BG12="NO",Criterio_Invierno!$I$33,0)</f>
        <v>0</v>
      </c>
      <c r="CN12" s="24">
        <f>+IF(V12&gt;=Criterio_Invierno!$B$36,Criterio_Invierno!$C$37,IF(V12&gt;=Criterio_Invierno!$B$35,Criterio_Invierno!$C$36,Criterio_Invierno!$C$35))</f>
        <v>1</v>
      </c>
      <c r="CO12" s="30">
        <f>IF(CD12="-",Criterio_Invierno!$G$40,VLOOKUP(CE12,Criterio_Invierno!$B$39:$C$46,2,FALSE))</f>
        <v>1</v>
      </c>
      <c r="CP12" s="28">
        <f>+VLOOKUP(F12,Criterio_Verano!$B$5:$C$7,2,FALSE)</f>
        <v>40</v>
      </c>
      <c r="CQ12" s="24">
        <f>+IF(AA12="SI",Criterio_Verano!$C$10,IF(AB12="SI",Criterio_Verano!$C$13,IF(Z12="SI",Criterio_Verano!$C$11,Criterio_Verano!$D$12)))</f>
        <v>20</v>
      </c>
      <c r="CR12" s="24">
        <f>+IF(S12=0,Criterio_Verano!$C$18,IF(S12&lt;Criterio_Verano!$B$16,Criterio_Verano!$C$16,IF(S12&lt;Criterio_Verano!$B$17,Criterio_Verano!$C$17,Criterio_Verano!$C$18)))+IF(AE12="NO",Criterio_Verano!$F$17,Criterio_Verano!$F$16)</f>
        <v>15</v>
      </c>
      <c r="CS12" s="31">
        <f>+IF(AK12="NO",Criterio_Verano!$C$23,IF(AL12="PERSIANAS",Criterio_Verano!$C$21,Criterio_Verano!$C$22)+IF(AM12="DEFICIENTE",Criterio_Verano!$F$22,Criterio_Verano!$F$21))</f>
        <v>25</v>
      </c>
    </row>
    <row r="13" spans="1:97">
      <c r="A13" s="2" t="s">
        <v>952</v>
      </c>
      <c r="B13" s="4" t="s">
        <v>1</v>
      </c>
      <c r="C13" s="29">
        <f t="shared" si="0"/>
        <v>185</v>
      </c>
      <c r="D13" s="24">
        <f t="shared" si="1"/>
        <v>100</v>
      </c>
      <c r="E13" s="2" t="s">
        <v>139</v>
      </c>
      <c r="F13" s="3">
        <v>4</v>
      </c>
      <c r="G13" s="4" t="s">
        <v>953</v>
      </c>
      <c r="H13" s="4" t="s">
        <v>34</v>
      </c>
      <c r="I13" s="4" t="s">
        <v>369</v>
      </c>
      <c r="J13" s="29" t="str">
        <f>VLOOKUP(I13,SEV_20000!$B$2:$D$89,3,FALSE)</f>
        <v>Sí</v>
      </c>
      <c r="K13" s="4" t="s">
        <v>954</v>
      </c>
      <c r="L13" s="4" t="s">
        <v>2</v>
      </c>
      <c r="M13" s="4" t="s">
        <v>955</v>
      </c>
      <c r="N13" s="4" t="s">
        <v>956</v>
      </c>
      <c r="O13" s="4" t="s">
        <v>957</v>
      </c>
      <c r="P13" s="4" t="s">
        <v>958</v>
      </c>
      <c r="Q13" s="4" t="s">
        <v>3</v>
      </c>
      <c r="R13" s="5" t="s">
        <v>33</v>
      </c>
      <c r="S13" s="4">
        <v>1975</v>
      </c>
      <c r="T13" s="5" t="s">
        <v>959</v>
      </c>
      <c r="U13" s="5">
        <v>1977</v>
      </c>
      <c r="V13" s="5">
        <v>675</v>
      </c>
      <c r="W13" s="4">
        <v>25</v>
      </c>
      <c r="X13" s="4" t="s">
        <v>16</v>
      </c>
      <c r="Y13" s="4" t="s">
        <v>5</v>
      </c>
      <c r="Z13" s="42" t="s">
        <v>5</v>
      </c>
      <c r="AA13" s="4"/>
      <c r="AB13" s="4" t="s">
        <v>5</v>
      </c>
      <c r="AC13" s="4" t="s">
        <v>5</v>
      </c>
      <c r="AD13" s="4" t="s">
        <v>17</v>
      </c>
      <c r="AE13" s="4" t="s">
        <v>8</v>
      </c>
      <c r="AF13" s="4" t="s">
        <v>7</v>
      </c>
      <c r="AG13" s="4" t="s">
        <v>5</v>
      </c>
      <c r="AH13" s="4" t="s">
        <v>9</v>
      </c>
      <c r="AI13" s="4" t="s">
        <v>8</v>
      </c>
      <c r="AJ13" s="4" t="s">
        <v>11</v>
      </c>
      <c r="AK13" s="4" t="s">
        <v>5</v>
      </c>
      <c r="AL13" s="4" t="s">
        <v>19</v>
      </c>
      <c r="AM13" s="4" t="s">
        <v>20</v>
      </c>
      <c r="AN13" s="4" t="s">
        <v>8</v>
      </c>
      <c r="AO13" s="4" t="s">
        <v>8</v>
      </c>
      <c r="AP13" s="5" t="s">
        <v>11</v>
      </c>
      <c r="AQ13" s="5">
        <v>0</v>
      </c>
      <c r="AR13" s="5">
        <v>0</v>
      </c>
      <c r="AS13" s="4">
        <v>0</v>
      </c>
      <c r="AT13" s="5" t="s">
        <v>11</v>
      </c>
      <c r="AU13" s="4">
        <v>0</v>
      </c>
      <c r="AV13" s="5" t="s">
        <v>8</v>
      </c>
      <c r="AW13" s="4">
        <v>0</v>
      </c>
      <c r="AX13" s="4" t="s">
        <v>5</v>
      </c>
      <c r="AY13" s="5" t="s">
        <v>26</v>
      </c>
      <c r="AZ13" s="4">
        <v>19</v>
      </c>
      <c r="BA13" s="4" t="s">
        <v>8</v>
      </c>
      <c r="BB13" s="5" t="s">
        <v>5</v>
      </c>
      <c r="BC13" s="5">
        <v>8</v>
      </c>
      <c r="BD13" s="4">
        <v>11</v>
      </c>
      <c r="BE13" s="4" t="s">
        <v>5</v>
      </c>
      <c r="BF13" s="4" t="s">
        <v>14</v>
      </c>
      <c r="BG13" s="4" t="s">
        <v>5</v>
      </c>
      <c r="BH13" s="4" t="s">
        <v>8</v>
      </c>
      <c r="BI13" s="4" t="s">
        <v>11</v>
      </c>
      <c r="BJ13" s="4" t="s">
        <v>13</v>
      </c>
      <c r="BK13" s="4" t="s">
        <v>11</v>
      </c>
      <c r="BL13" s="5" t="s">
        <v>11</v>
      </c>
      <c r="BM13" s="5">
        <v>21</v>
      </c>
      <c r="BN13" s="4">
        <v>21</v>
      </c>
      <c r="BO13" s="4" t="s">
        <v>8</v>
      </c>
      <c r="BP13" s="4" t="s">
        <v>11</v>
      </c>
      <c r="BQ13" s="4" t="s">
        <v>11</v>
      </c>
      <c r="BR13" s="4" t="s">
        <v>11</v>
      </c>
      <c r="BS13" s="5" t="s">
        <v>11</v>
      </c>
      <c r="BT13" s="5" t="s">
        <v>11</v>
      </c>
      <c r="BU13" s="5">
        <v>0</v>
      </c>
      <c r="BV13" s="5">
        <v>0</v>
      </c>
      <c r="BW13" s="4">
        <v>0</v>
      </c>
      <c r="BX13" s="5">
        <v>0</v>
      </c>
      <c r="BY13" s="5" t="s">
        <v>11</v>
      </c>
      <c r="BZ13" s="4">
        <v>0</v>
      </c>
      <c r="CA13" s="5">
        <v>0</v>
      </c>
      <c r="CB13" s="4" t="s">
        <v>8</v>
      </c>
      <c r="CC13" s="4">
        <v>0</v>
      </c>
      <c r="CD13" s="4" t="s">
        <v>15</v>
      </c>
      <c r="CE13" s="4" t="s">
        <v>11</v>
      </c>
      <c r="CF13" s="26" t="s">
        <v>8</v>
      </c>
      <c r="CG13" s="35" t="s">
        <v>1648</v>
      </c>
      <c r="CH13" s="27">
        <f>VLOOKUP(E13,Criterio_Invierno!$B$5:$C$8,2,0)</f>
        <v>7.5</v>
      </c>
      <c r="CI13" s="24">
        <f>+VLOOKUP(F13,Criterio_Invierno!$B$10:$C$13,2,0)</f>
        <v>5</v>
      </c>
      <c r="CJ13" s="29">
        <f>+IF(X13="Mañana y tarde",Criterio_Invierno!$C$16,IF(X13="Solo mañana",Criterio_Invierno!$C$15,Criterio_Invierno!$C$17))</f>
        <v>15</v>
      </c>
      <c r="CK13" s="24">
        <f>+IF(S13=0,Criterio_Invierno!$C$22,IF(S13&lt;Criterio_Invierno!$B$20,Criterio_Invierno!$C$20,IF(S13&lt;Criterio_Invierno!$B$21,Criterio_Invierno!$C$21,0)))*IF(AN13="SI",Criterio_Invierno!$F$20,Criterio_Invierno!$F$21)*IF(AI13="SI",Criterio_Invierno!$J$20,Criterio_Invierno!$J$21)</f>
        <v>15</v>
      </c>
      <c r="CL13" s="29">
        <f>(IF(AE13="NO",Criterio_Invierno!$C$25,IF(AE13="SI",Criterio_Invierno!$C$26,0))+VLOOKUP(AF13,Criterio_Invierno!$E$25:$F$29,2,FALSE)+IF(AK13="-",Criterio_Invierno!$I$30,IF(ISERROR(VLOOKUP(CONCATENATE(AL13,"-",AM13),Criterio_Invierno!$H$25:$I$29,2,FALSE)),Criterio_Invierno!$I$29,VLOOKUP(CONCATENATE(AL13,"-",AM13),Criterio_Invierno!$H$25:$I$29,2,FALSE))))*IF(AG13="SI",Criterio_Invierno!$L$25,Criterio_Invierno!$L$26)</f>
        <v>50</v>
      </c>
      <c r="CM13" s="24">
        <f>+IF(AR13&gt;Criterio_Invierno!$B$33,Criterio_Invierno!$C$33,0)+IF(AU13&gt;Criterio_Invierno!$E$33,Criterio_Invierno!$F$33,0)+IF(BG13="NO",Criterio_Invierno!$I$33,0)</f>
        <v>0</v>
      </c>
      <c r="CN13" s="24">
        <f>+IF(V13&gt;=Criterio_Invierno!$B$36,Criterio_Invierno!$C$37,IF(V13&gt;=Criterio_Invierno!$B$35,Criterio_Invierno!$C$36,Criterio_Invierno!$C$35))</f>
        <v>2</v>
      </c>
      <c r="CO13" s="30">
        <f>IF(CD13="-",Criterio_Invierno!$G$40,VLOOKUP(CE13,Criterio_Invierno!$B$39:$C$46,2,FALSE))</f>
        <v>1</v>
      </c>
      <c r="CP13" s="28">
        <f>+VLOOKUP(F13,Criterio_Verano!$B$5:$C$7,2,FALSE)</f>
        <v>40</v>
      </c>
      <c r="CQ13" s="24">
        <f>+IF(AA13="SI",Criterio_Verano!$C$10,IF(AB13="SI",Criterio_Verano!$C$13,IF(Z13="SI",Criterio_Verano!$C$11,Criterio_Verano!$D$12)))</f>
        <v>20</v>
      </c>
      <c r="CR13" s="24">
        <f>+IF(S13=0,Criterio_Verano!$C$18,IF(S13&lt;Criterio_Verano!$B$16,Criterio_Verano!$C$16,IF(S13&lt;Criterio_Verano!$B$17,Criterio_Verano!$C$17,Criterio_Verano!$C$18)))+IF(AE13="NO",Criterio_Verano!$F$17,Criterio_Verano!$F$16)</f>
        <v>15</v>
      </c>
      <c r="CS13" s="31">
        <f>+IF(AK13="NO",Criterio_Verano!$C$23,IF(AL13="PERSIANAS",Criterio_Verano!$C$21,Criterio_Verano!$C$22)+IF(AM13="DEFICIENTE",Criterio_Verano!$F$22,Criterio_Verano!$F$21))</f>
        <v>25</v>
      </c>
    </row>
    <row r="14" spans="1:97">
      <c r="A14" s="2" t="s">
        <v>928</v>
      </c>
      <c r="B14" s="4" t="s">
        <v>1</v>
      </c>
      <c r="C14" s="29">
        <f t="shared" si="0"/>
        <v>97.5</v>
      </c>
      <c r="D14" s="24">
        <f t="shared" si="1"/>
        <v>100</v>
      </c>
      <c r="E14" s="2" t="s">
        <v>139</v>
      </c>
      <c r="F14" s="3">
        <v>4</v>
      </c>
      <c r="G14" s="4" t="s">
        <v>929</v>
      </c>
      <c r="H14" s="4" t="s">
        <v>34</v>
      </c>
      <c r="I14" s="4" t="s">
        <v>369</v>
      </c>
      <c r="J14" s="29" t="str">
        <f>VLOOKUP(I14,SEV_20000!$B$2:$D$89,3,FALSE)</f>
        <v>Sí</v>
      </c>
      <c r="K14" s="4" t="s">
        <v>930</v>
      </c>
      <c r="L14" s="4" t="s">
        <v>2</v>
      </c>
      <c r="M14" s="4" t="s">
        <v>931</v>
      </c>
      <c r="N14" s="4" t="s">
        <v>932</v>
      </c>
      <c r="O14" s="4" t="s">
        <v>933</v>
      </c>
      <c r="P14" s="4" t="s">
        <v>934</v>
      </c>
      <c r="Q14" s="4" t="s">
        <v>3</v>
      </c>
      <c r="R14" s="5" t="s">
        <v>935</v>
      </c>
      <c r="S14" s="4">
        <v>1970</v>
      </c>
      <c r="T14" s="5" t="s">
        <v>936</v>
      </c>
      <c r="U14" s="5">
        <v>0</v>
      </c>
      <c r="V14" s="5">
        <v>131</v>
      </c>
      <c r="W14" s="4">
        <v>12</v>
      </c>
      <c r="X14" s="4" t="s">
        <v>4</v>
      </c>
      <c r="Y14" s="4" t="s">
        <v>5</v>
      </c>
      <c r="Z14" s="38" t="s">
        <v>5</v>
      </c>
      <c r="AA14" s="4"/>
      <c r="AB14" s="4" t="s">
        <v>5</v>
      </c>
      <c r="AC14" s="4" t="s">
        <v>5</v>
      </c>
      <c r="AD14" s="4" t="s">
        <v>6</v>
      </c>
      <c r="AE14" s="4" t="s">
        <v>8</v>
      </c>
      <c r="AF14" s="4" t="s">
        <v>7</v>
      </c>
      <c r="AG14" s="4" t="s">
        <v>5</v>
      </c>
      <c r="AH14" s="4" t="s">
        <v>18</v>
      </c>
      <c r="AI14" s="4" t="s">
        <v>11</v>
      </c>
      <c r="AJ14" s="4" t="s">
        <v>11</v>
      </c>
      <c r="AK14" s="4" t="s">
        <v>5</v>
      </c>
      <c r="AL14" s="4" t="s">
        <v>19</v>
      </c>
      <c r="AM14" s="4" t="s">
        <v>20</v>
      </c>
      <c r="AN14" s="4" t="s">
        <v>5</v>
      </c>
      <c r="AO14" s="4" t="s">
        <v>8</v>
      </c>
      <c r="AP14" s="5" t="s">
        <v>11</v>
      </c>
      <c r="AQ14" s="5">
        <v>0</v>
      </c>
      <c r="AR14" s="5">
        <v>0</v>
      </c>
      <c r="AS14" s="4">
        <v>0</v>
      </c>
      <c r="AT14" s="5" t="s">
        <v>11</v>
      </c>
      <c r="AU14" s="4">
        <v>0</v>
      </c>
      <c r="AV14" s="5" t="s">
        <v>8</v>
      </c>
      <c r="AW14" s="4">
        <v>0</v>
      </c>
      <c r="AX14" s="4" t="s">
        <v>5</v>
      </c>
      <c r="AY14" s="5" t="s">
        <v>26</v>
      </c>
      <c r="AZ14" s="4">
        <v>9</v>
      </c>
      <c r="BA14" s="4" t="s">
        <v>5</v>
      </c>
      <c r="BB14" s="5" t="s">
        <v>5</v>
      </c>
      <c r="BC14" s="5">
        <v>5</v>
      </c>
      <c r="BD14" s="4">
        <v>7</v>
      </c>
      <c r="BE14" s="4" t="s">
        <v>8</v>
      </c>
      <c r="BF14" s="4" t="s">
        <v>14</v>
      </c>
      <c r="BG14" s="4" t="s">
        <v>5</v>
      </c>
      <c r="BH14" s="4" t="s">
        <v>8</v>
      </c>
      <c r="BI14" s="4" t="s">
        <v>11</v>
      </c>
      <c r="BJ14" s="4" t="s">
        <v>13</v>
      </c>
      <c r="BK14" s="4" t="s">
        <v>11</v>
      </c>
      <c r="BL14" s="5" t="s">
        <v>11</v>
      </c>
      <c r="BM14" s="5">
        <v>10</v>
      </c>
      <c r="BN14" s="4">
        <v>7</v>
      </c>
      <c r="BO14" s="4" t="s">
        <v>8</v>
      </c>
      <c r="BP14" s="4" t="s">
        <v>11</v>
      </c>
      <c r="BQ14" s="4" t="s">
        <v>11</v>
      </c>
      <c r="BR14" s="4" t="s">
        <v>11</v>
      </c>
      <c r="BS14" s="5" t="s">
        <v>11</v>
      </c>
      <c r="BT14" s="5" t="s">
        <v>11</v>
      </c>
      <c r="BU14" s="5">
        <v>0</v>
      </c>
      <c r="BV14" s="5">
        <v>0</v>
      </c>
      <c r="BW14" s="4">
        <v>0</v>
      </c>
      <c r="BX14" s="5">
        <v>0</v>
      </c>
      <c r="BY14" s="5" t="s">
        <v>11</v>
      </c>
      <c r="BZ14" s="4">
        <v>0</v>
      </c>
      <c r="CA14" s="5">
        <v>0</v>
      </c>
      <c r="CB14" s="4" t="s">
        <v>8</v>
      </c>
      <c r="CC14" s="4">
        <v>0</v>
      </c>
      <c r="CD14" s="4" t="s">
        <v>8</v>
      </c>
      <c r="CE14" s="4" t="s">
        <v>11</v>
      </c>
      <c r="CF14" s="26" t="s">
        <v>8</v>
      </c>
      <c r="CG14" s="35" t="s">
        <v>1644</v>
      </c>
      <c r="CH14" s="27">
        <f>VLOOKUP(E14,Criterio_Invierno!$B$5:$C$8,2,0)</f>
        <v>7.5</v>
      </c>
      <c r="CI14" s="24">
        <f>+VLOOKUP(F14,Criterio_Invierno!$B$10:$C$13,2,0)</f>
        <v>5</v>
      </c>
      <c r="CJ14" s="29">
        <f>+IF(X14="Mañana y tarde",Criterio_Invierno!$C$16,IF(X14="Solo mañana",Criterio_Invierno!$C$15,Criterio_Invierno!$C$17))</f>
        <v>5</v>
      </c>
      <c r="CK14" s="24">
        <f>+IF(S14=0,Criterio_Invierno!$C$22,IF(S14&lt;Criterio_Invierno!$B$20,Criterio_Invierno!$C$20,IF(S14&lt;Criterio_Invierno!$B$21,Criterio_Invierno!$C$21,0)))*IF(AN14="SI",Criterio_Invierno!$F$20,Criterio_Invierno!$F$21)*IF(AI14="SI",Criterio_Invierno!$J$20,Criterio_Invierno!$J$21)</f>
        <v>30</v>
      </c>
      <c r="CL14" s="29">
        <f>(IF(AE14="NO",Criterio_Invierno!$C$25,IF(AE14="SI",Criterio_Invierno!$C$26,0))+VLOOKUP(AF14,Criterio_Invierno!$E$25:$F$29,2,FALSE)+IF(AK14="-",Criterio_Invierno!$I$30,IF(ISERROR(VLOOKUP(CONCATENATE(AL14,"-",AM14),Criterio_Invierno!$H$25:$I$29,2,FALSE)),Criterio_Invierno!$I$29,VLOOKUP(CONCATENATE(AL14,"-",AM14),Criterio_Invierno!$H$25:$I$29,2,FALSE))))*IF(AG14="SI",Criterio_Invierno!$L$25,Criterio_Invierno!$L$26)</f>
        <v>50</v>
      </c>
      <c r="CM14" s="24">
        <f>+IF(AR14&gt;Criterio_Invierno!$B$33,Criterio_Invierno!$C$33,0)+IF(AU14&gt;Criterio_Invierno!$E$33,Criterio_Invierno!$F$33,0)+IF(BG14="NO",Criterio_Invierno!$I$33,0)</f>
        <v>0</v>
      </c>
      <c r="CN14" s="24">
        <f>+IF(V14&gt;=Criterio_Invierno!$B$36,Criterio_Invierno!$C$37,IF(V14&gt;=Criterio_Invierno!$B$35,Criterio_Invierno!$C$36,Criterio_Invierno!$C$35))</f>
        <v>1</v>
      </c>
      <c r="CO14" s="30">
        <f>IF(CD14="-",Criterio_Invierno!$G$40,VLOOKUP(CE14,Criterio_Invierno!$B$39:$C$46,2,FALSE))</f>
        <v>1</v>
      </c>
      <c r="CP14" s="28">
        <f>+VLOOKUP(F14,Criterio_Verano!$B$5:$C$7,2,FALSE)</f>
        <v>40</v>
      </c>
      <c r="CQ14" s="24">
        <f>+IF(AA14="SI",Criterio_Verano!$C$10,IF(AB14="SI",Criterio_Verano!$C$13,IF(Z14="SI",Criterio_Verano!$C$11,Criterio_Verano!$D$12)))</f>
        <v>20</v>
      </c>
      <c r="CR14" s="24">
        <f>+IF(S14=0,Criterio_Verano!$C$18,IF(S14&lt;Criterio_Verano!$B$16,Criterio_Verano!$C$16,IF(S14&lt;Criterio_Verano!$B$17,Criterio_Verano!$C$17,Criterio_Verano!$C$18)))+IF(AE14="NO",Criterio_Verano!$F$17,Criterio_Verano!$F$16)</f>
        <v>15</v>
      </c>
      <c r="CS14" s="31">
        <f>+IF(AK14="NO",Criterio_Verano!$C$23,IF(AL14="PERSIANAS",Criterio_Verano!$C$21,Criterio_Verano!$C$22)+IF(AM14="DEFICIENTE",Criterio_Verano!$F$22,Criterio_Verano!$F$21))</f>
        <v>25</v>
      </c>
    </row>
    <row r="15" spans="1:97">
      <c r="A15" s="2" t="s">
        <v>458</v>
      </c>
      <c r="B15" s="4" t="s">
        <v>1</v>
      </c>
      <c r="C15" s="29">
        <f t="shared" si="0"/>
        <v>150</v>
      </c>
      <c r="D15" s="24">
        <f t="shared" si="1"/>
        <v>100</v>
      </c>
      <c r="E15" s="2" t="s">
        <v>140</v>
      </c>
      <c r="F15" s="3">
        <v>4</v>
      </c>
      <c r="G15" s="4" t="s">
        <v>459</v>
      </c>
      <c r="H15" s="4" t="s">
        <v>34</v>
      </c>
      <c r="I15" s="38" t="s">
        <v>344</v>
      </c>
      <c r="J15" s="29" t="str">
        <f>VLOOKUP(I15,SEV_20000!$B$2:$D$89,3,FALSE)</f>
        <v>Sí</v>
      </c>
      <c r="K15" s="4" t="s">
        <v>460</v>
      </c>
      <c r="L15" s="4" t="s">
        <v>2</v>
      </c>
      <c r="M15" s="4" t="s">
        <v>461</v>
      </c>
      <c r="N15" s="4" t="s">
        <v>462</v>
      </c>
      <c r="O15" s="4" t="s">
        <v>463</v>
      </c>
      <c r="P15" s="4" t="s">
        <v>464</v>
      </c>
      <c r="Q15" s="4" t="s">
        <v>3</v>
      </c>
      <c r="R15" s="5" t="s">
        <v>42</v>
      </c>
      <c r="S15" s="4">
        <v>1955</v>
      </c>
      <c r="T15" s="5" t="s">
        <v>13</v>
      </c>
      <c r="U15" s="5">
        <v>2017</v>
      </c>
      <c r="V15" s="5">
        <v>486</v>
      </c>
      <c r="W15" s="4">
        <v>21</v>
      </c>
      <c r="X15" s="4" t="s">
        <v>4</v>
      </c>
      <c r="Y15" s="4" t="s">
        <v>5</v>
      </c>
      <c r="Z15" s="42" t="s">
        <v>5</v>
      </c>
      <c r="AA15" s="4"/>
      <c r="AB15" s="4" t="s">
        <v>5</v>
      </c>
      <c r="AC15" s="4" t="s">
        <v>5</v>
      </c>
      <c r="AD15" s="4" t="s">
        <v>6</v>
      </c>
      <c r="AE15" s="4" t="s">
        <v>8</v>
      </c>
      <c r="AF15" s="4" t="s">
        <v>7</v>
      </c>
      <c r="AG15" s="4" t="s">
        <v>5</v>
      </c>
      <c r="AH15" s="4" t="s">
        <v>9</v>
      </c>
      <c r="AI15" s="4" t="s">
        <v>8</v>
      </c>
      <c r="AJ15" s="4" t="s">
        <v>11</v>
      </c>
      <c r="AK15" s="4" t="s">
        <v>5</v>
      </c>
      <c r="AL15" s="4" t="s">
        <v>19</v>
      </c>
      <c r="AM15" s="4" t="s">
        <v>20</v>
      </c>
      <c r="AN15" s="4" t="s">
        <v>5</v>
      </c>
      <c r="AO15" s="4" t="s">
        <v>8</v>
      </c>
      <c r="AP15" s="5" t="s">
        <v>11</v>
      </c>
      <c r="AQ15" s="5">
        <v>0</v>
      </c>
      <c r="AR15" s="5">
        <v>0</v>
      </c>
      <c r="AS15" s="4">
        <v>0</v>
      </c>
      <c r="AT15" s="5" t="s">
        <v>11</v>
      </c>
      <c r="AU15" s="4">
        <v>0</v>
      </c>
      <c r="AV15" s="5" t="s">
        <v>5</v>
      </c>
      <c r="AW15" s="4">
        <v>20</v>
      </c>
      <c r="AX15" s="4" t="s">
        <v>8</v>
      </c>
      <c r="AY15" s="5" t="s">
        <v>11</v>
      </c>
      <c r="AZ15" s="4">
        <v>0</v>
      </c>
      <c r="BA15" s="4" t="s">
        <v>13</v>
      </c>
      <c r="BB15" s="5" t="s">
        <v>11</v>
      </c>
      <c r="BC15" s="5">
        <v>0</v>
      </c>
      <c r="BD15" s="4">
        <v>0</v>
      </c>
      <c r="BE15" s="4" t="s">
        <v>8</v>
      </c>
      <c r="BF15" s="4" t="s">
        <v>14</v>
      </c>
      <c r="BG15" s="4" t="s">
        <v>5</v>
      </c>
      <c r="BH15" s="4" t="s">
        <v>8</v>
      </c>
      <c r="BI15" s="4" t="s">
        <v>11</v>
      </c>
      <c r="BJ15" s="4" t="s">
        <v>13</v>
      </c>
      <c r="BK15" s="4" t="s">
        <v>11</v>
      </c>
      <c r="BL15" s="5" t="s">
        <v>11</v>
      </c>
      <c r="BM15" s="5">
        <v>21</v>
      </c>
      <c r="BN15" s="4">
        <v>12</v>
      </c>
      <c r="BO15" s="4" t="s">
        <v>5</v>
      </c>
      <c r="BP15" s="4" t="s">
        <v>8</v>
      </c>
      <c r="BQ15" s="4" t="s">
        <v>11</v>
      </c>
      <c r="BR15" s="4" t="s">
        <v>11</v>
      </c>
      <c r="BS15" s="5" t="s">
        <v>11</v>
      </c>
      <c r="BT15" s="5" t="s">
        <v>11</v>
      </c>
      <c r="BU15" s="5">
        <v>0</v>
      </c>
      <c r="BV15" s="5">
        <v>0</v>
      </c>
      <c r="BW15" s="4">
        <v>0</v>
      </c>
      <c r="BX15" s="5">
        <v>0</v>
      </c>
      <c r="BY15" s="5" t="s">
        <v>5</v>
      </c>
      <c r="BZ15" s="4">
        <v>2</v>
      </c>
      <c r="CA15" s="5">
        <v>1</v>
      </c>
      <c r="CB15" s="4" t="s">
        <v>8</v>
      </c>
      <c r="CC15" s="4">
        <v>0</v>
      </c>
      <c r="CD15" s="4" t="s">
        <v>8</v>
      </c>
      <c r="CE15" s="4" t="s">
        <v>11</v>
      </c>
      <c r="CF15" s="26" t="s">
        <v>5</v>
      </c>
      <c r="CG15" s="35" t="s">
        <v>1567</v>
      </c>
      <c r="CH15" s="27">
        <f>VLOOKUP(E15,Criterio_Invierno!$B$5:$C$8,2,0)</f>
        <v>10</v>
      </c>
      <c r="CI15" s="24">
        <f>+VLOOKUP(F15,Criterio_Invierno!$B$10:$C$13,2,0)</f>
        <v>5</v>
      </c>
      <c r="CJ15" s="29">
        <f>+IF(X15="Mañana y tarde",Criterio_Invierno!$C$16,IF(X15="Solo mañana",Criterio_Invierno!$C$15,Criterio_Invierno!$C$17))</f>
        <v>5</v>
      </c>
      <c r="CK15" s="24">
        <f>+IF(S15=0,Criterio_Invierno!$C$22,IF(S15&lt;Criterio_Invierno!$B$20,Criterio_Invierno!$C$20,IF(S15&lt;Criterio_Invierno!$B$21,Criterio_Invierno!$C$21,0)))*IF(AN15="SI",Criterio_Invierno!$F$20,Criterio_Invierno!$F$21)*IF(AI15="SI",Criterio_Invierno!$J$20,Criterio_Invierno!$J$21)</f>
        <v>30</v>
      </c>
      <c r="CL15" s="29">
        <f>(IF(AE15="NO",Criterio_Invierno!$C$25,IF(AE15="SI",Criterio_Invierno!$C$26,0))+VLOOKUP(AF15,Criterio_Invierno!$E$25:$F$29,2,FALSE)+IF(AK15="-",Criterio_Invierno!$I$30,IF(ISERROR(VLOOKUP(CONCATENATE(AL15,"-",AM15),Criterio_Invierno!$H$25:$I$29,2,FALSE)),Criterio_Invierno!$I$29,VLOOKUP(CONCATENATE(AL15,"-",AM15),Criterio_Invierno!$H$25:$I$29,2,FALSE))))*IF(AG15="SI",Criterio_Invierno!$L$25,Criterio_Invierno!$L$26)</f>
        <v>50</v>
      </c>
      <c r="CM15" s="24">
        <f>+IF(AR15&gt;Criterio_Invierno!$B$33,Criterio_Invierno!$C$33,0)+IF(AU15&gt;Criterio_Invierno!$E$33,Criterio_Invierno!$F$33,0)+IF(BG15="NO",Criterio_Invierno!$I$33,0)</f>
        <v>0</v>
      </c>
      <c r="CN15" s="24">
        <f>+IF(V15&gt;=Criterio_Invierno!$B$36,Criterio_Invierno!$C$37,IF(V15&gt;=Criterio_Invierno!$B$35,Criterio_Invierno!$C$36,Criterio_Invierno!$C$35))</f>
        <v>1.5</v>
      </c>
      <c r="CO15" s="30">
        <f>IF(CD15="-",Criterio_Invierno!$G$40,VLOOKUP(CE15,Criterio_Invierno!$B$39:$C$46,2,FALSE))</f>
        <v>1</v>
      </c>
      <c r="CP15" s="28">
        <f>+VLOOKUP(F15,Criterio_Verano!$B$5:$C$7,2,FALSE)</f>
        <v>40</v>
      </c>
      <c r="CQ15" s="24">
        <f>+IF(AA15="SI",Criterio_Verano!$C$10,IF(AB15="SI",Criterio_Verano!$C$13,IF(Z15="SI",Criterio_Verano!$C$11,Criterio_Verano!$D$12)))</f>
        <v>20</v>
      </c>
      <c r="CR15" s="24">
        <f>+IF(S15=0,Criterio_Verano!$C$18,IF(S15&lt;Criterio_Verano!$B$16,Criterio_Verano!$C$16,IF(S15&lt;Criterio_Verano!$B$17,Criterio_Verano!$C$17,Criterio_Verano!$C$18)))+IF(AE15="NO",Criterio_Verano!$F$17,Criterio_Verano!$F$16)</f>
        <v>15</v>
      </c>
      <c r="CS15" s="31">
        <f>+IF(AK15="NO",Criterio_Verano!$C$23,IF(AL15="PERSIANAS",Criterio_Verano!$C$21,Criterio_Verano!$C$22)+IF(AM15="DEFICIENTE",Criterio_Verano!$F$22,Criterio_Verano!$F$21))</f>
        <v>25</v>
      </c>
    </row>
    <row r="16" spans="1:97">
      <c r="A16" s="2" t="s">
        <v>363</v>
      </c>
      <c r="B16" s="4" t="s">
        <v>1</v>
      </c>
      <c r="C16" s="29">
        <f t="shared" si="0"/>
        <v>240</v>
      </c>
      <c r="D16" s="24">
        <f t="shared" si="1"/>
        <v>100</v>
      </c>
      <c r="E16" s="2" t="s">
        <v>140</v>
      </c>
      <c r="F16" s="3">
        <v>4</v>
      </c>
      <c r="G16" s="4" t="s">
        <v>364</v>
      </c>
      <c r="H16" s="4" t="s">
        <v>34</v>
      </c>
      <c r="I16" s="4" t="s">
        <v>344</v>
      </c>
      <c r="J16" s="29" t="str">
        <f>VLOOKUP(I16,SEV_20000!$B$2:$D$89,3,FALSE)</f>
        <v>Sí</v>
      </c>
      <c r="K16" s="4" t="s">
        <v>365</v>
      </c>
      <c r="L16" s="4" t="s">
        <v>2</v>
      </c>
      <c r="M16" s="4" t="s">
        <v>366</v>
      </c>
      <c r="N16" s="4" t="s">
        <v>367</v>
      </c>
      <c r="O16" s="4" t="s">
        <v>368</v>
      </c>
      <c r="P16" s="4" t="s">
        <v>368</v>
      </c>
      <c r="Q16" s="4" t="s">
        <v>3</v>
      </c>
      <c r="R16" s="5" t="s">
        <v>107</v>
      </c>
      <c r="S16" s="4">
        <v>1975</v>
      </c>
      <c r="T16" s="5" t="s">
        <v>13</v>
      </c>
      <c r="U16" s="5">
        <v>1975</v>
      </c>
      <c r="V16" s="5">
        <v>482</v>
      </c>
      <c r="W16" s="4">
        <v>23</v>
      </c>
      <c r="X16" s="4" t="s">
        <v>4</v>
      </c>
      <c r="Y16" s="4" t="s">
        <v>5</v>
      </c>
      <c r="Z16" s="42" t="s">
        <v>5</v>
      </c>
      <c r="AA16" s="4"/>
      <c r="AB16" s="4" t="s">
        <v>5</v>
      </c>
      <c r="AC16" s="4" t="s">
        <v>5</v>
      </c>
      <c r="AD16" s="4" t="s">
        <v>6</v>
      </c>
      <c r="AE16" s="4" t="s">
        <v>8</v>
      </c>
      <c r="AF16" s="4" t="s">
        <v>22</v>
      </c>
      <c r="AG16" s="4" t="s">
        <v>5</v>
      </c>
      <c r="AH16" s="4" t="s">
        <v>9</v>
      </c>
      <c r="AI16" s="4" t="s">
        <v>5</v>
      </c>
      <c r="AJ16" s="4" t="s">
        <v>10</v>
      </c>
      <c r="AK16" s="4" t="s">
        <v>8</v>
      </c>
      <c r="AL16" s="4" t="s">
        <v>11</v>
      </c>
      <c r="AM16" s="4" t="s">
        <v>11</v>
      </c>
      <c r="AN16" s="4" t="s">
        <v>5</v>
      </c>
      <c r="AO16" s="4" t="s">
        <v>5</v>
      </c>
      <c r="AP16" s="5" t="s">
        <v>21</v>
      </c>
      <c r="AQ16" s="5">
        <v>3000</v>
      </c>
      <c r="AR16" s="5">
        <v>1</v>
      </c>
      <c r="AS16" s="4">
        <v>6</v>
      </c>
      <c r="AT16" s="5" t="s">
        <v>5</v>
      </c>
      <c r="AU16" s="4">
        <v>4</v>
      </c>
      <c r="AV16" s="5" t="s">
        <v>8</v>
      </c>
      <c r="AW16" s="4">
        <v>0</v>
      </c>
      <c r="AX16" s="4" t="s">
        <v>8</v>
      </c>
      <c r="AY16" s="5" t="s">
        <v>11</v>
      </c>
      <c r="AZ16" s="4">
        <v>0</v>
      </c>
      <c r="BA16" s="4" t="s">
        <v>13</v>
      </c>
      <c r="BB16" s="5" t="s">
        <v>11</v>
      </c>
      <c r="BC16" s="5">
        <v>0</v>
      </c>
      <c r="BD16" s="4">
        <v>0</v>
      </c>
      <c r="BE16" s="4" t="s">
        <v>8</v>
      </c>
      <c r="BF16" s="4" t="s">
        <v>14</v>
      </c>
      <c r="BG16" s="4" t="s">
        <v>8</v>
      </c>
      <c r="BH16" s="4" t="s">
        <v>5</v>
      </c>
      <c r="BI16" s="4" t="s">
        <v>5</v>
      </c>
      <c r="BJ16" s="4" t="s">
        <v>8</v>
      </c>
      <c r="BK16" s="4" t="s">
        <v>5</v>
      </c>
      <c r="BL16" s="5" t="s">
        <v>8</v>
      </c>
      <c r="BM16" s="5">
        <v>1</v>
      </c>
      <c r="BN16" s="4">
        <v>14</v>
      </c>
      <c r="BO16" s="4" t="s">
        <v>8</v>
      </c>
      <c r="BP16" s="4" t="s">
        <v>11</v>
      </c>
      <c r="BQ16" s="4" t="s">
        <v>11</v>
      </c>
      <c r="BR16" s="4" t="s">
        <v>11</v>
      </c>
      <c r="BS16" s="5" t="s">
        <v>11</v>
      </c>
      <c r="BT16" s="5" t="s">
        <v>11</v>
      </c>
      <c r="BU16" s="5">
        <v>0</v>
      </c>
      <c r="BV16" s="5">
        <v>0</v>
      </c>
      <c r="BW16" s="4">
        <v>0</v>
      </c>
      <c r="BX16" s="5">
        <v>0</v>
      </c>
      <c r="BY16" s="5" t="s">
        <v>11</v>
      </c>
      <c r="BZ16" s="4">
        <v>0</v>
      </c>
      <c r="CA16" s="5">
        <v>0</v>
      </c>
      <c r="CB16" s="4" t="s">
        <v>8</v>
      </c>
      <c r="CC16" s="4">
        <v>0</v>
      </c>
      <c r="CD16" s="4" t="s">
        <v>8</v>
      </c>
      <c r="CE16" s="4" t="s">
        <v>11</v>
      </c>
      <c r="CF16" s="26" t="s">
        <v>8</v>
      </c>
      <c r="CG16" s="35" t="s">
        <v>1551</v>
      </c>
      <c r="CH16" s="27">
        <f>VLOOKUP(E16,Criterio_Invierno!$B$5:$C$8,2,0)</f>
        <v>10</v>
      </c>
      <c r="CI16" s="24">
        <f>+VLOOKUP(F16,Criterio_Invierno!$B$10:$C$13,2,0)</f>
        <v>5</v>
      </c>
      <c r="CJ16" s="29">
        <f>+IF(X16="Mañana y tarde",Criterio_Invierno!$C$16,IF(X16="Solo mañana",Criterio_Invierno!$C$15,Criterio_Invierno!$C$17))</f>
        <v>5</v>
      </c>
      <c r="CK16" s="24">
        <f>+IF(S16=0,Criterio_Invierno!$C$22,IF(S16&lt;Criterio_Invierno!$B$20,Criterio_Invierno!$C$20,IF(S16&lt;Criterio_Invierno!$B$21,Criterio_Invierno!$C$21,0)))*IF(AN16="SI",Criterio_Invierno!$F$20,Criterio_Invierno!$F$21)*IF(AI16="SI",Criterio_Invierno!$J$20,Criterio_Invierno!$J$21)</f>
        <v>60</v>
      </c>
      <c r="CL16" s="29">
        <f>(IF(AE16="NO",Criterio_Invierno!$C$25,IF(AE16="SI",Criterio_Invierno!$C$26,0))+VLOOKUP(AF16,Criterio_Invierno!$E$25:$F$29,2,FALSE)+IF(AK16="-",Criterio_Invierno!$I$30,IF(ISERROR(VLOOKUP(CONCATENATE(AL16,"-",AM16),Criterio_Invierno!$H$25:$I$29,2,FALSE)),Criterio_Invierno!$I$29,VLOOKUP(CONCATENATE(AL16,"-",AM16),Criterio_Invierno!$H$25:$I$29,2,FALSE))))*IF(AG16="SI",Criterio_Invierno!$L$25,Criterio_Invierno!$L$26)</f>
        <v>70</v>
      </c>
      <c r="CM16" s="24">
        <f>+IF(AR16&gt;Criterio_Invierno!$B$33,Criterio_Invierno!$C$33,0)+IF(AU16&gt;Criterio_Invierno!$E$33,Criterio_Invierno!$F$33,0)+IF(BG16="NO",Criterio_Invierno!$I$33,0)</f>
        <v>10</v>
      </c>
      <c r="CN16" s="24">
        <f>+IF(V16&gt;=Criterio_Invierno!$B$36,Criterio_Invierno!$C$37,IF(V16&gt;=Criterio_Invierno!$B$35,Criterio_Invierno!$C$36,Criterio_Invierno!$C$35))</f>
        <v>1.5</v>
      </c>
      <c r="CO16" s="30">
        <f>IF(CD16="-",Criterio_Invierno!$G$40,VLOOKUP(CE16,Criterio_Invierno!$B$39:$C$46,2,FALSE))</f>
        <v>1</v>
      </c>
      <c r="CP16" s="28">
        <f>+VLOOKUP(F16,Criterio_Verano!$B$5:$C$7,2,FALSE)</f>
        <v>40</v>
      </c>
      <c r="CQ16" s="24">
        <f>+IF(AA16="SI",Criterio_Verano!$C$10,IF(AB16="SI",Criterio_Verano!$C$13,IF(Z16="SI",Criterio_Verano!$C$11,Criterio_Verano!$D$12)))</f>
        <v>20</v>
      </c>
      <c r="CR16" s="24">
        <f>+IF(S16=0,Criterio_Verano!$C$18,IF(S16&lt;Criterio_Verano!$B$16,Criterio_Verano!$C$16,IF(S16&lt;Criterio_Verano!$B$17,Criterio_Verano!$C$17,Criterio_Verano!$C$18)))+IF(AE16="NO",Criterio_Verano!$F$17,Criterio_Verano!$F$16)</f>
        <v>15</v>
      </c>
      <c r="CS16" s="31">
        <f>+IF(AK16="NO",Criterio_Verano!$C$23,IF(AL16="PERSIANAS",Criterio_Verano!$C$21,Criterio_Verano!$C$22)+IF(AM16="DEFICIENTE",Criterio_Verano!$F$22,Criterio_Verano!$F$21))</f>
        <v>25</v>
      </c>
    </row>
    <row r="17" spans="1:97">
      <c r="A17" s="2" t="s">
        <v>74</v>
      </c>
      <c r="B17" s="4" t="s">
        <v>1</v>
      </c>
      <c r="C17" s="29">
        <f t="shared" si="0"/>
        <v>138.75</v>
      </c>
      <c r="D17" s="24">
        <f t="shared" si="1"/>
        <v>100</v>
      </c>
      <c r="E17" s="2" t="s">
        <v>139</v>
      </c>
      <c r="F17" s="3">
        <v>4</v>
      </c>
      <c r="G17" s="38" t="s">
        <v>75</v>
      </c>
      <c r="H17" s="4" t="s">
        <v>34</v>
      </c>
      <c r="I17" s="4" t="s">
        <v>76</v>
      </c>
      <c r="J17" s="29" t="str">
        <f>VLOOKUP(I17,SEV_20000!$B$2:$D$89,3,FALSE)</f>
        <v>Sí</v>
      </c>
      <c r="K17" s="4" t="s">
        <v>77</v>
      </c>
      <c r="L17" s="4" t="s">
        <v>2</v>
      </c>
      <c r="M17" s="4" t="s">
        <v>78</v>
      </c>
      <c r="N17" s="4" t="s">
        <v>79</v>
      </c>
      <c r="O17" s="4" t="s">
        <v>80</v>
      </c>
      <c r="P17" s="4" t="s">
        <v>81</v>
      </c>
      <c r="Q17" s="4" t="s">
        <v>3</v>
      </c>
      <c r="R17" s="39" t="s">
        <v>82</v>
      </c>
      <c r="S17" s="4">
        <v>1976</v>
      </c>
      <c r="T17" s="5" t="s">
        <v>83</v>
      </c>
      <c r="U17" s="5">
        <v>0</v>
      </c>
      <c r="V17" s="5">
        <v>320</v>
      </c>
      <c r="W17" s="4">
        <v>20</v>
      </c>
      <c r="X17" s="4" t="s">
        <v>16</v>
      </c>
      <c r="Y17" s="4" t="s">
        <v>5</v>
      </c>
      <c r="Z17" s="42" t="s">
        <v>5</v>
      </c>
      <c r="AA17" s="4"/>
      <c r="AB17" s="4" t="s">
        <v>5</v>
      </c>
      <c r="AC17" s="4" t="s">
        <v>5</v>
      </c>
      <c r="AD17" s="4" t="s">
        <v>17</v>
      </c>
      <c r="AE17" s="4" t="s">
        <v>8</v>
      </c>
      <c r="AF17" s="4" t="s">
        <v>7</v>
      </c>
      <c r="AG17" s="4" t="s">
        <v>5</v>
      </c>
      <c r="AH17" s="4" t="s">
        <v>9</v>
      </c>
      <c r="AI17" s="4" t="s">
        <v>8</v>
      </c>
      <c r="AJ17" s="4" t="s">
        <v>11</v>
      </c>
      <c r="AK17" s="4" t="s">
        <v>5</v>
      </c>
      <c r="AL17" s="4" t="s">
        <v>19</v>
      </c>
      <c r="AM17" s="4" t="s">
        <v>20</v>
      </c>
      <c r="AN17" s="4" t="s">
        <v>8</v>
      </c>
      <c r="AO17" s="4" t="s">
        <v>8</v>
      </c>
      <c r="AP17" s="5" t="s">
        <v>11</v>
      </c>
      <c r="AQ17" s="5">
        <v>0</v>
      </c>
      <c r="AR17" s="5">
        <v>0</v>
      </c>
      <c r="AS17" s="4">
        <v>0</v>
      </c>
      <c r="AT17" s="5" t="s">
        <v>11</v>
      </c>
      <c r="AU17" s="4">
        <v>0</v>
      </c>
      <c r="AV17" s="5" t="s">
        <v>8</v>
      </c>
      <c r="AW17" s="4">
        <v>0</v>
      </c>
      <c r="AX17" s="4" t="s">
        <v>8</v>
      </c>
      <c r="AY17" s="5" t="s">
        <v>11</v>
      </c>
      <c r="AZ17" s="4">
        <v>0</v>
      </c>
      <c r="BA17" s="4" t="s">
        <v>13</v>
      </c>
      <c r="BB17" s="5" t="s">
        <v>11</v>
      </c>
      <c r="BC17" s="5">
        <v>0</v>
      </c>
      <c r="BD17" s="4">
        <v>0</v>
      </c>
      <c r="BE17" s="4" t="s">
        <v>8</v>
      </c>
      <c r="BF17" s="4" t="s">
        <v>14</v>
      </c>
      <c r="BG17" s="4" t="s">
        <v>5</v>
      </c>
      <c r="BH17" s="4" t="s">
        <v>8</v>
      </c>
      <c r="BI17" s="4" t="s">
        <v>11</v>
      </c>
      <c r="BJ17" s="4" t="s">
        <v>13</v>
      </c>
      <c r="BK17" s="4" t="s">
        <v>11</v>
      </c>
      <c r="BL17" s="5" t="s">
        <v>11</v>
      </c>
      <c r="BM17" s="5">
        <v>20</v>
      </c>
      <c r="BN17" s="4">
        <v>12</v>
      </c>
      <c r="BO17" s="4" t="s">
        <v>8</v>
      </c>
      <c r="BP17" s="4" t="s">
        <v>11</v>
      </c>
      <c r="BQ17" s="4" t="s">
        <v>11</v>
      </c>
      <c r="BR17" s="4" t="s">
        <v>11</v>
      </c>
      <c r="BS17" s="5" t="s">
        <v>11</v>
      </c>
      <c r="BT17" s="5" t="s">
        <v>11</v>
      </c>
      <c r="BU17" s="5">
        <v>0</v>
      </c>
      <c r="BV17" s="5">
        <v>0</v>
      </c>
      <c r="BW17" s="4">
        <v>0</v>
      </c>
      <c r="BX17" s="5">
        <v>0</v>
      </c>
      <c r="BY17" s="5" t="s">
        <v>11</v>
      </c>
      <c r="BZ17" s="4">
        <v>0</v>
      </c>
      <c r="CA17" s="5">
        <v>0</v>
      </c>
      <c r="CB17" s="4" t="s">
        <v>8</v>
      </c>
      <c r="CC17" s="4">
        <v>0</v>
      </c>
      <c r="CD17" s="4" t="s">
        <v>8</v>
      </c>
      <c r="CE17" s="4" t="s">
        <v>11</v>
      </c>
      <c r="CF17" s="26" t="s">
        <v>8</v>
      </c>
      <c r="CG17" s="35" t="s">
        <v>1520</v>
      </c>
      <c r="CH17" s="27">
        <f>VLOOKUP(E17,Criterio_Invierno!$B$5:$C$8,2,0)</f>
        <v>7.5</v>
      </c>
      <c r="CI17" s="24">
        <f>+VLOOKUP(F17,Criterio_Invierno!$B$10:$C$13,2,0)</f>
        <v>5</v>
      </c>
      <c r="CJ17" s="29">
        <f>+IF(X17="Mañana y tarde",Criterio_Invierno!$C$16,IF(X17="Solo mañana",Criterio_Invierno!$C$15,Criterio_Invierno!$C$17))</f>
        <v>15</v>
      </c>
      <c r="CK17" s="24">
        <f>+IF(S17=0,Criterio_Invierno!$C$22,IF(S17&lt;Criterio_Invierno!$B$20,Criterio_Invierno!$C$20,IF(S17&lt;Criterio_Invierno!$B$21,Criterio_Invierno!$C$21,0)))*IF(AN17="SI",Criterio_Invierno!$F$20,Criterio_Invierno!$F$21)*IF(AI17="SI",Criterio_Invierno!$J$20,Criterio_Invierno!$J$21)</f>
        <v>15</v>
      </c>
      <c r="CL17" s="29">
        <f>(IF(AE17="NO",Criterio_Invierno!$C$25,IF(AE17="SI",Criterio_Invierno!$C$26,0))+VLOOKUP(AF17,Criterio_Invierno!$E$25:$F$29,2,FALSE)+IF(AK17="-",Criterio_Invierno!$I$30,IF(ISERROR(VLOOKUP(CONCATENATE(AL17,"-",AM17),Criterio_Invierno!$H$25:$I$29,2,FALSE)),Criterio_Invierno!$I$29,VLOOKUP(CONCATENATE(AL17,"-",AM17),Criterio_Invierno!$H$25:$I$29,2,FALSE))))*IF(AG17="SI",Criterio_Invierno!$L$25,Criterio_Invierno!$L$26)</f>
        <v>50</v>
      </c>
      <c r="CM17" s="24">
        <f>+IF(AR17&gt;Criterio_Invierno!$B$33,Criterio_Invierno!$C$33,0)+IF(AU17&gt;Criterio_Invierno!$E$33,Criterio_Invierno!$F$33,0)+IF(BG17="NO",Criterio_Invierno!$I$33,0)</f>
        <v>0</v>
      </c>
      <c r="CN17" s="24">
        <f>+IF(V17&gt;=Criterio_Invierno!$B$36,Criterio_Invierno!$C$37,IF(V17&gt;=Criterio_Invierno!$B$35,Criterio_Invierno!$C$36,Criterio_Invierno!$C$35))</f>
        <v>1.5</v>
      </c>
      <c r="CO17" s="30">
        <f>IF(CD17="-",Criterio_Invierno!$G$40,VLOOKUP(CE17,Criterio_Invierno!$B$39:$C$46,2,FALSE))</f>
        <v>1</v>
      </c>
      <c r="CP17" s="28">
        <f>+VLOOKUP(F17,Criterio_Verano!$B$5:$C$7,2,FALSE)</f>
        <v>40</v>
      </c>
      <c r="CQ17" s="24">
        <f>+IF(AA17="SI",Criterio_Verano!$C$10,IF(AB17="SI",Criterio_Verano!$C$13,IF(Z17="SI",Criterio_Verano!$C$11,Criterio_Verano!$D$12)))</f>
        <v>20</v>
      </c>
      <c r="CR17" s="24">
        <f>+IF(S17=0,Criterio_Verano!$C$18,IF(S17&lt;Criterio_Verano!$B$16,Criterio_Verano!$C$16,IF(S17&lt;Criterio_Verano!$B$17,Criterio_Verano!$C$17,Criterio_Verano!$C$18)))+IF(AE17="NO",Criterio_Verano!$F$17,Criterio_Verano!$F$16)</f>
        <v>15</v>
      </c>
      <c r="CS17" s="31">
        <f>+IF(AK17="NO",Criterio_Verano!$C$23,IF(AL17="PERSIANAS",Criterio_Verano!$C$21,Criterio_Verano!$C$22)+IF(AM17="DEFICIENTE",Criterio_Verano!$F$22,Criterio_Verano!$F$21))</f>
        <v>25</v>
      </c>
    </row>
    <row r="18" spans="1:97">
      <c r="A18" s="2" t="s">
        <v>1350</v>
      </c>
      <c r="B18" s="4" t="s">
        <v>1</v>
      </c>
      <c r="C18" s="29">
        <f t="shared" si="0"/>
        <v>112.5</v>
      </c>
      <c r="D18" s="24">
        <f t="shared" si="1"/>
        <v>100</v>
      </c>
      <c r="E18" s="2" t="s">
        <v>139</v>
      </c>
      <c r="F18" s="3">
        <v>4</v>
      </c>
      <c r="G18" s="4" t="s">
        <v>1351</v>
      </c>
      <c r="H18" s="4" t="s">
        <v>34</v>
      </c>
      <c r="I18" s="4" t="s">
        <v>243</v>
      </c>
      <c r="J18" s="29" t="str">
        <f>VLOOKUP(I18,SEV_20000!$B$2:$D$89,3,FALSE)</f>
        <v>Sí</v>
      </c>
      <c r="K18" s="4" t="s">
        <v>1352</v>
      </c>
      <c r="L18" s="4" t="s">
        <v>2</v>
      </c>
      <c r="M18" s="4" t="s">
        <v>1353</v>
      </c>
      <c r="N18" s="4" t="s">
        <v>1354</v>
      </c>
      <c r="O18" s="4" t="s">
        <v>1355</v>
      </c>
      <c r="P18" s="4" t="s">
        <v>1355</v>
      </c>
      <c r="Q18" s="4" t="s">
        <v>3</v>
      </c>
      <c r="R18" s="5" t="s">
        <v>1356</v>
      </c>
      <c r="S18" s="4">
        <v>1940</v>
      </c>
      <c r="T18" s="5" t="s">
        <v>13</v>
      </c>
      <c r="U18" s="5">
        <v>1940</v>
      </c>
      <c r="V18" s="5">
        <v>210</v>
      </c>
      <c r="W18" s="4">
        <v>13</v>
      </c>
      <c r="X18" s="4" t="s">
        <v>4</v>
      </c>
      <c r="Y18" s="4" t="s">
        <v>8</v>
      </c>
      <c r="Z18" s="42" t="s">
        <v>5</v>
      </c>
      <c r="AA18" s="4"/>
      <c r="AB18" s="4" t="s">
        <v>5</v>
      </c>
      <c r="AC18" s="4" t="s">
        <v>8</v>
      </c>
      <c r="AD18" s="4" t="s">
        <v>6</v>
      </c>
      <c r="AE18" s="4" t="s">
        <v>8</v>
      </c>
      <c r="AF18" s="4" t="s">
        <v>7</v>
      </c>
      <c r="AG18" s="4" t="s">
        <v>8</v>
      </c>
      <c r="AH18" s="4" t="s">
        <v>18</v>
      </c>
      <c r="AI18" s="4" t="s">
        <v>5</v>
      </c>
      <c r="AJ18" s="4" t="s">
        <v>10</v>
      </c>
      <c r="AK18" s="4" t="s">
        <v>8</v>
      </c>
      <c r="AL18" s="4" t="s">
        <v>11</v>
      </c>
      <c r="AM18" s="4" t="s">
        <v>11</v>
      </c>
      <c r="AN18" s="4" t="s">
        <v>5</v>
      </c>
      <c r="AO18" s="4" t="s">
        <v>8</v>
      </c>
      <c r="AP18" s="5" t="s">
        <v>11</v>
      </c>
      <c r="AQ18" s="5">
        <v>0</v>
      </c>
      <c r="AR18" s="5">
        <v>0</v>
      </c>
      <c r="AS18" s="4">
        <v>0</v>
      </c>
      <c r="AT18" s="5" t="s">
        <v>11</v>
      </c>
      <c r="AU18" s="4">
        <v>0</v>
      </c>
      <c r="AV18" s="5" t="s">
        <v>8</v>
      </c>
      <c r="AW18" s="4">
        <v>0</v>
      </c>
      <c r="AX18" s="4" t="s">
        <v>5</v>
      </c>
      <c r="AY18" s="5" t="s">
        <v>26</v>
      </c>
      <c r="AZ18" s="4">
        <v>13</v>
      </c>
      <c r="BA18" s="4" t="s">
        <v>5</v>
      </c>
      <c r="BB18" s="5" t="s">
        <v>5</v>
      </c>
      <c r="BC18" s="5">
        <v>4</v>
      </c>
      <c r="BD18" s="4">
        <v>10</v>
      </c>
      <c r="BE18" s="4" t="s">
        <v>8</v>
      </c>
      <c r="BF18" s="4" t="s">
        <v>14</v>
      </c>
      <c r="BG18" s="4" t="s">
        <v>8</v>
      </c>
      <c r="BH18" s="4" t="s">
        <v>8</v>
      </c>
      <c r="BI18" s="4" t="s">
        <v>11</v>
      </c>
      <c r="BJ18" s="4" t="s">
        <v>13</v>
      </c>
      <c r="BK18" s="4" t="s">
        <v>11</v>
      </c>
      <c r="BL18" s="5" t="s">
        <v>11</v>
      </c>
      <c r="BM18" s="5">
        <v>0</v>
      </c>
      <c r="BN18" s="4">
        <v>0</v>
      </c>
      <c r="BO18" s="4" t="s">
        <v>8</v>
      </c>
      <c r="BP18" s="4" t="s">
        <v>11</v>
      </c>
      <c r="BQ18" s="4" t="s">
        <v>11</v>
      </c>
      <c r="BR18" s="4" t="s">
        <v>11</v>
      </c>
      <c r="BS18" s="5" t="s">
        <v>11</v>
      </c>
      <c r="BT18" s="5" t="s">
        <v>11</v>
      </c>
      <c r="BU18" s="5">
        <v>0</v>
      </c>
      <c r="BV18" s="5">
        <v>0</v>
      </c>
      <c r="BW18" s="4">
        <v>0</v>
      </c>
      <c r="BX18" s="5">
        <v>0</v>
      </c>
      <c r="BY18" s="5" t="s">
        <v>11</v>
      </c>
      <c r="BZ18" s="4">
        <v>0</v>
      </c>
      <c r="CA18" s="5">
        <v>0</v>
      </c>
      <c r="CB18" s="4" t="s">
        <v>8</v>
      </c>
      <c r="CC18" s="4">
        <v>0</v>
      </c>
      <c r="CD18" s="4" t="s">
        <v>15</v>
      </c>
      <c r="CE18" s="4" t="s">
        <v>11</v>
      </c>
      <c r="CF18" s="26" t="s">
        <v>8</v>
      </c>
      <c r="CG18" s="35" t="s">
        <v>1707</v>
      </c>
      <c r="CH18" s="27">
        <f>VLOOKUP(E18,Criterio_Invierno!$B$5:$C$8,2,0)</f>
        <v>7.5</v>
      </c>
      <c r="CI18" s="24">
        <f>+VLOOKUP(F18,Criterio_Invierno!$B$10:$C$13,2,0)</f>
        <v>5</v>
      </c>
      <c r="CJ18" s="29">
        <f>+IF(X18="Mañana y tarde",Criterio_Invierno!$C$16,IF(X18="Solo mañana",Criterio_Invierno!$C$15,Criterio_Invierno!$C$17))</f>
        <v>5</v>
      </c>
      <c r="CK18" s="24">
        <f>+IF(S18=0,Criterio_Invierno!$C$22,IF(S18&lt;Criterio_Invierno!$B$20,Criterio_Invierno!$C$20,IF(S18&lt;Criterio_Invierno!$B$21,Criterio_Invierno!$C$21,0)))*IF(AN18="SI",Criterio_Invierno!$F$20,Criterio_Invierno!$F$21)*IF(AI18="SI",Criterio_Invierno!$J$20,Criterio_Invierno!$J$21)</f>
        <v>60</v>
      </c>
      <c r="CL18" s="29">
        <f>(IF(AE18="NO",Criterio_Invierno!$C$25,IF(AE18="SI",Criterio_Invierno!$C$26,0))+VLOOKUP(AF18,Criterio_Invierno!$E$25:$F$29,2,FALSE)+IF(AK18="-",Criterio_Invierno!$I$30,IF(ISERROR(VLOOKUP(CONCATENATE(AL18,"-",AM18),Criterio_Invierno!$H$25:$I$29,2,FALSE)),Criterio_Invierno!$I$29,VLOOKUP(CONCATENATE(AL18,"-",AM18),Criterio_Invierno!$H$25:$I$29,2,FALSE))))*IF(AG18="SI",Criterio_Invierno!$L$25,Criterio_Invierno!$L$26)</f>
        <v>25</v>
      </c>
      <c r="CM18" s="24">
        <f>+IF(AR18&gt;Criterio_Invierno!$B$33,Criterio_Invierno!$C$33,0)+IF(AU18&gt;Criterio_Invierno!$E$33,Criterio_Invierno!$F$33,0)+IF(BG18="NO",Criterio_Invierno!$I$33,0)</f>
        <v>10</v>
      </c>
      <c r="CN18" s="24">
        <f>+IF(V18&gt;=Criterio_Invierno!$B$36,Criterio_Invierno!$C$37,IF(V18&gt;=Criterio_Invierno!$B$35,Criterio_Invierno!$C$36,Criterio_Invierno!$C$35))</f>
        <v>1</v>
      </c>
      <c r="CO18" s="30">
        <f>IF(CD18="-",Criterio_Invierno!$G$40,VLOOKUP(CE18,Criterio_Invierno!$B$39:$C$46,2,FALSE))</f>
        <v>1</v>
      </c>
      <c r="CP18" s="28">
        <f>+VLOOKUP(F18,Criterio_Verano!$B$5:$C$7,2,FALSE)</f>
        <v>40</v>
      </c>
      <c r="CQ18" s="24">
        <f>+IF(AA18="SI",Criterio_Verano!$C$10,IF(AB18="SI",Criterio_Verano!$C$13,IF(Z18="SI",Criterio_Verano!$C$11,Criterio_Verano!$D$12)))</f>
        <v>20</v>
      </c>
      <c r="CR18" s="24">
        <f>+IF(S18=0,Criterio_Verano!$C$18,IF(S18&lt;Criterio_Verano!$B$16,Criterio_Verano!$C$16,IF(S18&lt;Criterio_Verano!$B$17,Criterio_Verano!$C$17,Criterio_Verano!$C$18)))+IF(AE18="NO",Criterio_Verano!$F$17,Criterio_Verano!$F$16)</f>
        <v>15</v>
      </c>
      <c r="CS18" s="31">
        <f>+IF(AK18="NO",Criterio_Verano!$C$23,IF(AL18="PERSIANAS",Criterio_Verano!$C$21,Criterio_Verano!$C$22)+IF(AM18="DEFICIENTE",Criterio_Verano!$F$22,Criterio_Verano!$F$21))</f>
        <v>25</v>
      </c>
    </row>
    <row r="19" spans="1:97">
      <c r="A19" s="2" t="s">
        <v>62</v>
      </c>
      <c r="B19" s="4" t="s">
        <v>1</v>
      </c>
      <c r="C19" s="29">
        <f t="shared" si="0"/>
        <v>315</v>
      </c>
      <c r="D19" s="24">
        <f t="shared" si="1"/>
        <v>100</v>
      </c>
      <c r="E19" s="2" t="s">
        <v>139</v>
      </c>
      <c r="F19" s="3">
        <v>4</v>
      </c>
      <c r="G19" s="4" t="s">
        <v>63</v>
      </c>
      <c r="H19" s="4" t="s">
        <v>34</v>
      </c>
      <c r="I19" s="4" t="s">
        <v>64</v>
      </c>
      <c r="J19" s="29" t="str">
        <f>VLOOKUP(I19,SEV_20000!$B$2:$D$89,3,FALSE)</f>
        <v>Sí</v>
      </c>
      <c r="K19" s="4" t="s">
        <v>65</v>
      </c>
      <c r="L19" s="4" t="s">
        <v>2</v>
      </c>
      <c r="M19" s="4" t="s">
        <v>66</v>
      </c>
      <c r="N19" s="4" t="s">
        <v>67</v>
      </c>
      <c r="O19" s="4" t="s">
        <v>68</v>
      </c>
      <c r="P19" s="4" t="s">
        <v>69</v>
      </c>
      <c r="Q19" s="4" t="s">
        <v>3</v>
      </c>
      <c r="R19" s="5" t="s">
        <v>42</v>
      </c>
      <c r="S19" s="4">
        <v>1975</v>
      </c>
      <c r="T19" s="5" t="s">
        <v>13</v>
      </c>
      <c r="U19" s="5">
        <v>1975</v>
      </c>
      <c r="V19" s="5">
        <v>525</v>
      </c>
      <c r="W19" s="4">
        <v>24</v>
      </c>
      <c r="X19" s="4" t="s">
        <v>16</v>
      </c>
      <c r="Y19" s="4" t="s">
        <v>5</v>
      </c>
      <c r="Z19" s="42" t="s">
        <v>5</v>
      </c>
      <c r="AA19" s="4"/>
      <c r="AB19" s="4" t="s">
        <v>5</v>
      </c>
      <c r="AC19" s="4" t="s">
        <v>5</v>
      </c>
      <c r="AD19" s="4" t="s">
        <v>17</v>
      </c>
      <c r="AE19" s="4" t="s">
        <v>8</v>
      </c>
      <c r="AF19" s="4" t="s">
        <v>22</v>
      </c>
      <c r="AG19" s="4" t="s">
        <v>5</v>
      </c>
      <c r="AH19" s="4" t="s">
        <v>9</v>
      </c>
      <c r="AI19" s="4" t="s">
        <v>5</v>
      </c>
      <c r="AJ19" s="4" t="s">
        <v>29</v>
      </c>
      <c r="AK19" s="4" t="s">
        <v>8</v>
      </c>
      <c r="AL19" s="4" t="s">
        <v>11</v>
      </c>
      <c r="AM19" s="4" t="s">
        <v>11</v>
      </c>
      <c r="AN19" s="4" t="s">
        <v>5</v>
      </c>
      <c r="AO19" s="4" t="s">
        <v>5</v>
      </c>
      <c r="AP19" s="5" t="s">
        <v>21</v>
      </c>
      <c r="AQ19" s="5">
        <v>0</v>
      </c>
      <c r="AR19" s="5">
        <v>0</v>
      </c>
      <c r="AS19" s="4">
        <v>5</v>
      </c>
      <c r="AT19" s="5" t="s">
        <v>8</v>
      </c>
      <c r="AU19" s="4">
        <v>0</v>
      </c>
      <c r="AV19" s="5" t="s">
        <v>5</v>
      </c>
      <c r="AW19" s="4">
        <v>0</v>
      </c>
      <c r="AX19" s="4" t="s">
        <v>8</v>
      </c>
      <c r="AY19" s="5" t="s">
        <v>11</v>
      </c>
      <c r="AZ19" s="4">
        <v>0</v>
      </c>
      <c r="BA19" s="4" t="s">
        <v>13</v>
      </c>
      <c r="BB19" s="5" t="s">
        <v>11</v>
      </c>
      <c r="BC19" s="5">
        <v>0</v>
      </c>
      <c r="BD19" s="4">
        <v>0</v>
      </c>
      <c r="BE19" s="4" t="s">
        <v>8</v>
      </c>
      <c r="BF19" s="4" t="s">
        <v>60</v>
      </c>
      <c r="BG19" s="4" t="s">
        <v>5</v>
      </c>
      <c r="BH19" s="4" t="s">
        <v>5</v>
      </c>
      <c r="BI19" s="4" t="s">
        <v>8</v>
      </c>
      <c r="BJ19" s="4" t="s">
        <v>8</v>
      </c>
      <c r="BK19" s="4" t="s">
        <v>5</v>
      </c>
      <c r="BL19" s="5" t="s">
        <v>8</v>
      </c>
      <c r="BM19" s="5">
        <v>29</v>
      </c>
      <c r="BN19" s="4">
        <v>28</v>
      </c>
      <c r="BO19" s="4" t="s">
        <v>8</v>
      </c>
      <c r="BP19" s="4" t="s">
        <v>11</v>
      </c>
      <c r="BQ19" s="4" t="s">
        <v>11</v>
      </c>
      <c r="BR19" s="4" t="s">
        <v>11</v>
      </c>
      <c r="BS19" s="5" t="s">
        <v>11</v>
      </c>
      <c r="BT19" s="5" t="s">
        <v>11</v>
      </c>
      <c r="BU19" s="5">
        <v>0</v>
      </c>
      <c r="BV19" s="5">
        <v>0</v>
      </c>
      <c r="BW19" s="4">
        <v>0</v>
      </c>
      <c r="BX19" s="5">
        <v>0</v>
      </c>
      <c r="BY19" s="5" t="s">
        <v>11</v>
      </c>
      <c r="BZ19" s="4">
        <v>0</v>
      </c>
      <c r="CA19" s="5">
        <v>0</v>
      </c>
      <c r="CB19" s="4" t="s">
        <v>8</v>
      </c>
      <c r="CC19" s="4">
        <v>0</v>
      </c>
      <c r="CD19" s="4" t="s">
        <v>15</v>
      </c>
      <c r="CE19" s="4" t="s">
        <v>11</v>
      </c>
      <c r="CF19" s="26" t="s">
        <v>15</v>
      </c>
      <c r="CG19" s="35" t="s">
        <v>1525</v>
      </c>
      <c r="CH19" s="27">
        <f>VLOOKUP(E19,Criterio_Invierno!$B$5:$C$8,2,0)</f>
        <v>7.5</v>
      </c>
      <c r="CI19" s="24">
        <f>+VLOOKUP(F19,Criterio_Invierno!$B$10:$C$13,2,0)</f>
        <v>5</v>
      </c>
      <c r="CJ19" s="29">
        <f>+IF(X19="Mañana y tarde",Criterio_Invierno!$C$16,IF(X19="Solo mañana",Criterio_Invierno!$C$15,Criterio_Invierno!$C$17))</f>
        <v>15</v>
      </c>
      <c r="CK19" s="24">
        <f>+IF(S19=0,Criterio_Invierno!$C$22,IF(S19&lt;Criterio_Invierno!$B$20,Criterio_Invierno!$C$20,IF(S19&lt;Criterio_Invierno!$B$21,Criterio_Invierno!$C$21,0)))*IF(AN19="SI",Criterio_Invierno!$F$20,Criterio_Invierno!$F$21)*IF(AI19="SI",Criterio_Invierno!$J$20,Criterio_Invierno!$J$21)</f>
        <v>60</v>
      </c>
      <c r="CL19" s="29">
        <f>(IF(AE19="NO",Criterio_Invierno!$C$25,IF(AE19="SI",Criterio_Invierno!$C$26,0))+VLOOKUP(AF19,Criterio_Invierno!$E$25:$F$29,2,FALSE)+IF(AK19="-",Criterio_Invierno!$I$30,IF(ISERROR(VLOOKUP(CONCATENATE(AL19,"-",AM19),Criterio_Invierno!$H$25:$I$29,2,FALSE)),Criterio_Invierno!$I$29,VLOOKUP(CONCATENATE(AL19,"-",AM19),Criterio_Invierno!$H$25:$I$29,2,FALSE))))*IF(AG19="SI",Criterio_Invierno!$L$25,Criterio_Invierno!$L$26)</f>
        <v>70</v>
      </c>
      <c r="CM19" s="24">
        <f>+IF(AR19&gt;Criterio_Invierno!$B$33,Criterio_Invierno!$C$33,0)+IF(AU19&gt;Criterio_Invierno!$E$33,Criterio_Invierno!$F$33,0)+IF(BG19="NO",Criterio_Invierno!$I$33,0)</f>
        <v>0</v>
      </c>
      <c r="CN19" s="24">
        <f>+IF(V19&gt;=Criterio_Invierno!$B$36,Criterio_Invierno!$C$37,IF(V19&gt;=Criterio_Invierno!$B$35,Criterio_Invierno!$C$36,Criterio_Invierno!$C$35))</f>
        <v>2</v>
      </c>
      <c r="CO19" s="30">
        <f>IF(CD19="-",Criterio_Invierno!$G$40,VLOOKUP(CE19,Criterio_Invierno!$B$39:$C$46,2,FALSE))</f>
        <v>1</v>
      </c>
      <c r="CP19" s="28">
        <f>+VLOOKUP(F19,Criterio_Verano!$B$5:$C$7,2,FALSE)</f>
        <v>40</v>
      </c>
      <c r="CQ19" s="24">
        <f>+IF(AA19="SI",Criterio_Verano!$C$10,IF(AB19="SI",Criterio_Verano!$C$13,IF(Z19="SI",Criterio_Verano!$C$11,Criterio_Verano!$D$12)))</f>
        <v>20</v>
      </c>
      <c r="CR19" s="24">
        <f>+IF(S19=0,Criterio_Verano!$C$18,IF(S19&lt;Criterio_Verano!$B$16,Criterio_Verano!$C$16,IF(S19&lt;Criterio_Verano!$B$17,Criterio_Verano!$C$17,Criterio_Verano!$C$18)))+IF(AE19="NO",Criterio_Verano!$F$17,Criterio_Verano!$F$16)</f>
        <v>15</v>
      </c>
      <c r="CS19" s="31">
        <f>+IF(AK19="NO",Criterio_Verano!$C$23,IF(AL19="PERSIANAS",Criterio_Verano!$C$21,Criterio_Verano!$C$22)+IF(AM19="DEFICIENTE",Criterio_Verano!$F$22,Criterio_Verano!$F$21))</f>
        <v>25</v>
      </c>
    </row>
    <row r="20" spans="1:97">
      <c r="A20" s="2" t="s">
        <v>979</v>
      </c>
      <c r="B20" s="4" t="s">
        <v>1</v>
      </c>
      <c r="C20" s="29">
        <f t="shared" si="0"/>
        <v>221.25</v>
      </c>
      <c r="D20" s="24">
        <f t="shared" si="1"/>
        <v>100</v>
      </c>
      <c r="E20" s="2" t="s">
        <v>139</v>
      </c>
      <c r="F20" s="3">
        <v>4</v>
      </c>
      <c r="G20" s="4" t="s">
        <v>980</v>
      </c>
      <c r="H20" s="4" t="s">
        <v>34</v>
      </c>
      <c r="I20" s="4" t="s">
        <v>795</v>
      </c>
      <c r="J20" s="29" t="str">
        <f>VLOOKUP(I20,SEV_20000!$B$2:$D$89,3,FALSE)</f>
        <v>Sí</v>
      </c>
      <c r="K20" s="4" t="s">
        <v>981</v>
      </c>
      <c r="L20" s="4" t="s">
        <v>2</v>
      </c>
      <c r="M20" s="4" t="s">
        <v>982</v>
      </c>
      <c r="N20" s="4" t="s">
        <v>983</v>
      </c>
      <c r="O20" s="4" t="s">
        <v>984</v>
      </c>
      <c r="P20" s="4" t="s">
        <v>985</v>
      </c>
      <c r="Q20" s="4" t="s">
        <v>3</v>
      </c>
      <c r="R20" s="5" t="s">
        <v>1063</v>
      </c>
      <c r="S20" s="4">
        <v>1975</v>
      </c>
      <c r="T20" s="5" t="s">
        <v>1064</v>
      </c>
      <c r="U20" s="5">
        <v>1975</v>
      </c>
      <c r="V20" s="5">
        <v>298</v>
      </c>
      <c r="W20" s="4">
        <v>15</v>
      </c>
      <c r="X20" s="4" t="s">
        <v>4</v>
      </c>
      <c r="Y20" s="4" t="s">
        <v>5</v>
      </c>
      <c r="Z20" s="38" t="s">
        <v>5</v>
      </c>
      <c r="AA20" s="4"/>
      <c r="AB20" s="4" t="s">
        <v>5</v>
      </c>
      <c r="AC20" s="4" t="s">
        <v>5</v>
      </c>
      <c r="AD20" s="4" t="s">
        <v>6</v>
      </c>
      <c r="AE20" s="4" t="s">
        <v>8</v>
      </c>
      <c r="AF20" s="4" t="s">
        <v>22</v>
      </c>
      <c r="AG20" s="4" t="s">
        <v>5</v>
      </c>
      <c r="AH20" s="4" t="s">
        <v>9</v>
      </c>
      <c r="AI20" s="4" t="s">
        <v>5</v>
      </c>
      <c r="AJ20" s="4" t="s">
        <v>29</v>
      </c>
      <c r="AK20" s="4" t="s">
        <v>5</v>
      </c>
      <c r="AL20" s="4" t="s">
        <v>19</v>
      </c>
      <c r="AM20" s="4" t="s">
        <v>20</v>
      </c>
      <c r="AN20" s="4" t="s">
        <v>5</v>
      </c>
      <c r="AO20" s="4" t="s">
        <v>5</v>
      </c>
      <c r="AP20" s="5" t="s">
        <v>21</v>
      </c>
      <c r="AQ20" s="5">
        <v>6000</v>
      </c>
      <c r="AR20" s="5">
        <v>0</v>
      </c>
      <c r="AS20" s="4">
        <v>4</v>
      </c>
      <c r="AT20" s="5" t="s">
        <v>5</v>
      </c>
      <c r="AU20" s="4">
        <v>3</v>
      </c>
      <c r="AV20" s="5" t="s">
        <v>5</v>
      </c>
      <c r="AW20" s="4">
        <v>6</v>
      </c>
      <c r="AX20" s="4" t="s">
        <v>5</v>
      </c>
      <c r="AY20" s="5" t="s">
        <v>26</v>
      </c>
      <c r="AZ20" s="4">
        <v>13</v>
      </c>
      <c r="BA20" s="4" t="s">
        <v>5</v>
      </c>
      <c r="BB20" s="5" t="s">
        <v>5</v>
      </c>
      <c r="BC20" s="5">
        <v>4</v>
      </c>
      <c r="BD20" s="4">
        <v>8</v>
      </c>
      <c r="BE20" s="4" t="s">
        <v>8</v>
      </c>
      <c r="BF20" s="4" t="s">
        <v>14</v>
      </c>
      <c r="BG20" s="4" t="s">
        <v>5</v>
      </c>
      <c r="BH20" s="4" t="s">
        <v>8</v>
      </c>
      <c r="BI20" s="4" t="s">
        <v>11</v>
      </c>
      <c r="BJ20" s="4" t="s">
        <v>13</v>
      </c>
      <c r="BK20" s="4" t="s">
        <v>11</v>
      </c>
      <c r="BL20" s="5" t="s">
        <v>11</v>
      </c>
      <c r="BM20" s="5">
        <v>15</v>
      </c>
      <c r="BN20" s="4">
        <v>14</v>
      </c>
      <c r="BO20" s="4" t="s">
        <v>8</v>
      </c>
      <c r="BP20" s="4" t="s">
        <v>11</v>
      </c>
      <c r="BQ20" s="4" t="s">
        <v>11</v>
      </c>
      <c r="BR20" s="4" t="s">
        <v>11</v>
      </c>
      <c r="BS20" s="5" t="s">
        <v>11</v>
      </c>
      <c r="BT20" s="5" t="s">
        <v>11</v>
      </c>
      <c r="BU20" s="5">
        <v>0</v>
      </c>
      <c r="BV20" s="5">
        <v>0</v>
      </c>
      <c r="BW20" s="4">
        <v>0</v>
      </c>
      <c r="BX20" s="5">
        <v>0</v>
      </c>
      <c r="BY20" s="5" t="s">
        <v>11</v>
      </c>
      <c r="BZ20" s="4">
        <v>0</v>
      </c>
      <c r="CA20" s="5">
        <v>0</v>
      </c>
      <c r="CB20" s="4" t="s">
        <v>8</v>
      </c>
      <c r="CC20" s="4">
        <v>0</v>
      </c>
      <c r="CD20" s="4" t="s">
        <v>15</v>
      </c>
      <c r="CE20" s="4" t="s">
        <v>11</v>
      </c>
      <c r="CF20" s="26" t="s">
        <v>8</v>
      </c>
      <c r="CG20" s="35" t="s">
        <v>1718</v>
      </c>
      <c r="CH20" s="27">
        <f>VLOOKUP(E20,Criterio_Invierno!$B$5:$C$8,2,0)</f>
        <v>7.5</v>
      </c>
      <c r="CI20" s="24">
        <f>+VLOOKUP(F20,Criterio_Invierno!$B$10:$C$13,2,0)</f>
        <v>5</v>
      </c>
      <c r="CJ20" s="29">
        <f>+IF(X20="Mañana y tarde",Criterio_Invierno!$C$16,IF(X20="Solo mañana",Criterio_Invierno!$C$15,Criterio_Invierno!$C$17))</f>
        <v>5</v>
      </c>
      <c r="CK20" s="24">
        <f>+IF(S20=0,Criterio_Invierno!$C$22,IF(S20&lt;Criterio_Invierno!$B$20,Criterio_Invierno!$C$20,IF(S20&lt;Criterio_Invierno!$B$21,Criterio_Invierno!$C$21,0)))*IF(AN20="SI",Criterio_Invierno!$F$20,Criterio_Invierno!$F$21)*IF(AI20="SI",Criterio_Invierno!$J$20,Criterio_Invierno!$J$21)</f>
        <v>60</v>
      </c>
      <c r="CL20" s="29">
        <f>(IF(AE20="NO",Criterio_Invierno!$C$25,IF(AE20="SI",Criterio_Invierno!$C$26,0))+VLOOKUP(AF20,Criterio_Invierno!$E$25:$F$29,2,FALSE)+IF(AK20="-",Criterio_Invierno!$I$30,IF(ISERROR(VLOOKUP(CONCATENATE(AL20,"-",AM20),Criterio_Invierno!$H$25:$I$29,2,FALSE)),Criterio_Invierno!$I$29,VLOOKUP(CONCATENATE(AL20,"-",AM20),Criterio_Invierno!$H$25:$I$29,2,FALSE))))*IF(AG20="SI",Criterio_Invierno!$L$25,Criterio_Invierno!$L$26)</f>
        <v>70</v>
      </c>
      <c r="CM20" s="24">
        <f>+IF(AR20&gt;Criterio_Invierno!$B$33,Criterio_Invierno!$C$33,0)+IF(AU20&gt;Criterio_Invierno!$E$33,Criterio_Invierno!$F$33,0)+IF(BG20="NO",Criterio_Invierno!$I$33,0)</f>
        <v>0</v>
      </c>
      <c r="CN20" s="24">
        <f>+IF(V20&gt;=Criterio_Invierno!$B$36,Criterio_Invierno!$C$37,IF(V20&gt;=Criterio_Invierno!$B$35,Criterio_Invierno!$C$36,Criterio_Invierno!$C$35))</f>
        <v>1.5</v>
      </c>
      <c r="CO20" s="30">
        <f>IF(CD20="-",Criterio_Invierno!$G$40,VLOOKUP(CE20,Criterio_Invierno!$B$39:$C$46,2,FALSE))</f>
        <v>1</v>
      </c>
      <c r="CP20" s="28">
        <f>+VLOOKUP(F20,Criterio_Verano!$B$5:$C$7,2,FALSE)</f>
        <v>40</v>
      </c>
      <c r="CQ20" s="24">
        <f>+IF(AA20="SI",Criterio_Verano!$C$10,IF(AB20="SI",Criterio_Verano!$C$13,IF(Z20="SI",Criterio_Verano!$C$11,Criterio_Verano!$D$12)))</f>
        <v>20</v>
      </c>
      <c r="CR20" s="24">
        <f>+IF(S20=0,Criterio_Verano!$C$18,IF(S20&lt;Criterio_Verano!$B$16,Criterio_Verano!$C$16,IF(S20&lt;Criterio_Verano!$B$17,Criterio_Verano!$C$17,Criterio_Verano!$C$18)))+IF(AE20="NO",Criterio_Verano!$F$17,Criterio_Verano!$F$16)</f>
        <v>15</v>
      </c>
      <c r="CS20" s="31">
        <f>+IF(AK20="NO",Criterio_Verano!$C$23,IF(AL20="PERSIANAS",Criterio_Verano!$C$21,Criterio_Verano!$C$22)+IF(AM20="DEFICIENTE",Criterio_Verano!$F$22,Criterio_Verano!$F$21))</f>
        <v>25</v>
      </c>
    </row>
    <row r="21" spans="1:97">
      <c r="A21" s="2" t="s">
        <v>921</v>
      </c>
      <c r="B21" s="4" t="s">
        <v>1</v>
      </c>
      <c r="C21" s="29">
        <f t="shared" si="0"/>
        <v>112.5</v>
      </c>
      <c r="D21" s="24">
        <f t="shared" si="1"/>
        <v>97.5</v>
      </c>
      <c r="E21" s="2" t="s">
        <v>139</v>
      </c>
      <c r="F21" s="3">
        <v>4</v>
      </c>
      <c r="G21" s="4" t="s">
        <v>922</v>
      </c>
      <c r="H21" s="4" t="s">
        <v>34</v>
      </c>
      <c r="I21" s="4" t="s">
        <v>725</v>
      </c>
      <c r="J21" s="29" t="str">
        <f>VLOOKUP(I21,SEV_20000!$B$2:$D$89,3,FALSE)</f>
        <v>Sí</v>
      </c>
      <c r="K21" s="4" t="s">
        <v>923</v>
      </c>
      <c r="L21" s="4" t="s">
        <v>2</v>
      </c>
      <c r="M21" s="4" t="s">
        <v>924</v>
      </c>
      <c r="N21" s="4" t="s">
        <v>925</v>
      </c>
      <c r="O21" s="4" t="s">
        <v>926</v>
      </c>
      <c r="P21" s="4" t="s">
        <v>13</v>
      </c>
      <c r="Q21" s="4" t="s">
        <v>30</v>
      </c>
      <c r="R21" s="5" t="s">
        <v>927</v>
      </c>
      <c r="S21" s="4">
        <v>1980</v>
      </c>
      <c r="T21" s="5" t="s">
        <v>13</v>
      </c>
      <c r="U21" s="5">
        <v>1990</v>
      </c>
      <c r="V21" s="5">
        <v>369</v>
      </c>
      <c r="W21" s="4">
        <v>20</v>
      </c>
      <c r="X21" s="4" t="s">
        <v>4</v>
      </c>
      <c r="Y21" s="4" t="s">
        <v>5</v>
      </c>
      <c r="Z21" s="38" t="s">
        <v>5</v>
      </c>
      <c r="AA21" s="4"/>
      <c r="AB21" s="4" t="s">
        <v>5</v>
      </c>
      <c r="AC21" s="4" t="s">
        <v>5</v>
      </c>
      <c r="AD21" s="4" t="s">
        <v>6</v>
      </c>
      <c r="AE21" s="4" t="s">
        <v>8</v>
      </c>
      <c r="AF21" s="4" t="s">
        <v>7</v>
      </c>
      <c r="AG21" s="4" t="s">
        <v>5</v>
      </c>
      <c r="AH21" s="4" t="s">
        <v>18</v>
      </c>
      <c r="AI21" s="4" t="s">
        <v>8</v>
      </c>
      <c r="AJ21" s="4" t="s">
        <v>11</v>
      </c>
      <c r="AK21" s="4" t="s">
        <v>8</v>
      </c>
      <c r="AL21" s="4" t="s">
        <v>11</v>
      </c>
      <c r="AM21" s="4" t="s">
        <v>11</v>
      </c>
      <c r="AN21" s="4" t="s">
        <v>8</v>
      </c>
      <c r="AO21" s="4" t="s">
        <v>8</v>
      </c>
      <c r="AP21" s="5" t="s">
        <v>11</v>
      </c>
      <c r="AQ21" s="5">
        <v>0</v>
      </c>
      <c r="AR21" s="5">
        <v>0</v>
      </c>
      <c r="AS21" s="4">
        <v>0</v>
      </c>
      <c r="AT21" s="5" t="s">
        <v>11</v>
      </c>
      <c r="AU21" s="4">
        <v>0</v>
      </c>
      <c r="AV21" s="5" t="s">
        <v>5</v>
      </c>
      <c r="AW21" s="4">
        <v>0</v>
      </c>
      <c r="AX21" s="4" t="s">
        <v>5</v>
      </c>
      <c r="AY21" s="5" t="s">
        <v>26</v>
      </c>
      <c r="AZ21" s="4">
        <v>19</v>
      </c>
      <c r="BA21" s="4" t="s">
        <v>5</v>
      </c>
      <c r="BB21" s="5" t="s">
        <v>8</v>
      </c>
      <c r="BC21" s="5">
        <v>3</v>
      </c>
      <c r="BD21" s="4">
        <v>5</v>
      </c>
      <c r="BE21" s="4" t="s">
        <v>8</v>
      </c>
      <c r="BF21" s="4" t="s">
        <v>14</v>
      </c>
      <c r="BG21" s="4" t="s">
        <v>5</v>
      </c>
      <c r="BH21" s="4" t="s">
        <v>8</v>
      </c>
      <c r="BI21" s="4" t="s">
        <v>11</v>
      </c>
      <c r="BJ21" s="4" t="s">
        <v>13</v>
      </c>
      <c r="BK21" s="4" t="s">
        <v>11</v>
      </c>
      <c r="BL21" s="5" t="s">
        <v>11</v>
      </c>
      <c r="BM21" s="5">
        <v>18</v>
      </c>
      <c r="BN21" s="4">
        <v>18</v>
      </c>
      <c r="BO21" s="4" t="s">
        <v>8</v>
      </c>
      <c r="BP21" s="4" t="s">
        <v>11</v>
      </c>
      <c r="BQ21" s="4" t="s">
        <v>11</v>
      </c>
      <c r="BR21" s="4" t="s">
        <v>11</v>
      </c>
      <c r="BS21" s="5" t="s">
        <v>11</v>
      </c>
      <c r="BT21" s="5" t="s">
        <v>11</v>
      </c>
      <c r="BU21" s="5">
        <v>0</v>
      </c>
      <c r="BV21" s="5">
        <v>0</v>
      </c>
      <c r="BW21" s="4">
        <v>0</v>
      </c>
      <c r="BX21" s="5">
        <v>0</v>
      </c>
      <c r="BY21" s="5" t="s">
        <v>11</v>
      </c>
      <c r="BZ21" s="4">
        <v>0</v>
      </c>
      <c r="CA21" s="5">
        <v>0</v>
      </c>
      <c r="CB21" s="4" t="s">
        <v>8</v>
      </c>
      <c r="CC21" s="4">
        <v>0</v>
      </c>
      <c r="CD21" s="4" t="s">
        <v>15</v>
      </c>
      <c r="CE21" s="4" t="s">
        <v>11</v>
      </c>
      <c r="CF21" s="26" t="s">
        <v>15</v>
      </c>
      <c r="CG21" s="35" t="s">
        <v>1718</v>
      </c>
      <c r="CH21" s="27">
        <f>VLOOKUP(E21,Criterio_Invierno!$B$5:$C$8,2,0)</f>
        <v>7.5</v>
      </c>
      <c r="CI21" s="24">
        <f>+VLOOKUP(F21,Criterio_Invierno!$B$10:$C$13,2,0)</f>
        <v>5</v>
      </c>
      <c r="CJ21" s="29">
        <f>+IF(X21="Mañana y tarde",Criterio_Invierno!$C$16,IF(X21="Solo mañana",Criterio_Invierno!$C$15,Criterio_Invierno!$C$17))</f>
        <v>5</v>
      </c>
      <c r="CK21" s="24">
        <f>+IF(S21=0,Criterio_Invierno!$C$22,IF(S21&lt;Criterio_Invierno!$B$20,Criterio_Invierno!$C$20,IF(S21&lt;Criterio_Invierno!$B$21,Criterio_Invierno!$C$21,0)))*IF(AN21="SI",Criterio_Invierno!$F$20,Criterio_Invierno!$F$21)*IF(AI21="SI",Criterio_Invierno!$J$20,Criterio_Invierno!$J$21)</f>
        <v>7.5</v>
      </c>
      <c r="CL21" s="29">
        <f>(IF(AE21="NO",Criterio_Invierno!$C$25,IF(AE21="SI",Criterio_Invierno!$C$26,0))+VLOOKUP(AF21,Criterio_Invierno!$E$25:$F$29,2,FALSE)+IF(AK21="-",Criterio_Invierno!$I$30,IF(ISERROR(VLOOKUP(CONCATENATE(AL21,"-",AM21),Criterio_Invierno!$H$25:$I$29,2,FALSE)),Criterio_Invierno!$I$29,VLOOKUP(CONCATENATE(AL21,"-",AM21),Criterio_Invierno!$H$25:$I$29,2,FALSE))))*IF(AG21="SI",Criterio_Invierno!$L$25,Criterio_Invierno!$L$26)</f>
        <v>50</v>
      </c>
      <c r="CM21" s="24">
        <f>+IF(AR21&gt;Criterio_Invierno!$B$33,Criterio_Invierno!$C$33,0)+IF(AU21&gt;Criterio_Invierno!$E$33,Criterio_Invierno!$F$33,0)+IF(BG21="NO",Criterio_Invierno!$I$33,0)</f>
        <v>0</v>
      </c>
      <c r="CN21" s="24">
        <f>+IF(V21&gt;=Criterio_Invierno!$B$36,Criterio_Invierno!$C$37,IF(V21&gt;=Criterio_Invierno!$B$35,Criterio_Invierno!$C$36,Criterio_Invierno!$C$35))</f>
        <v>1.5</v>
      </c>
      <c r="CO21" s="30">
        <f>IF(CD21="-",Criterio_Invierno!$G$40,VLOOKUP(CE21,Criterio_Invierno!$B$39:$C$46,2,FALSE))</f>
        <v>1</v>
      </c>
      <c r="CP21" s="28">
        <f>+VLOOKUP(F21,Criterio_Verano!$B$5:$C$7,2,FALSE)</f>
        <v>40</v>
      </c>
      <c r="CQ21" s="24">
        <f>+IF(AA21="SI",Criterio_Verano!$C$10,IF(AB21="SI",Criterio_Verano!$C$13,IF(Z21="SI",Criterio_Verano!$C$11,Criterio_Verano!$D$12)))</f>
        <v>20</v>
      </c>
      <c r="CR21" s="24">
        <f>+IF(S21=0,Criterio_Verano!$C$18,IF(S21&lt;Criterio_Verano!$B$16,Criterio_Verano!$C$16,IF(S21&lt;Criterio_Verano!$B$17,Criterio_Verano!$C$17,Criterio_Verano!$C$18)))+IF(AE21="NO",Criterio_Verano!$F$17,Criterio_Verano!$F$16)</f>
        <v>12.5</v>
      </c>
      <c r="CS21" s="31">
        <f>+IF(AK21="NO",Criterio_Verano!$C$23,IF(AL21="PERSIANAS",Criterio_Verano!$C$21,Criterio_Verano!$C$22)+IF(AM21="DEFICIENTE",Criterio_Verano!$F$22,Criterio_Verano!$F$21))</f>
        <v>25</v>
      </c>
    </row>
    <row r="22" spans="1:97">
      <c r="A22" s="2" t="s">
        <v>696</v>
      </c>
      <c r="B22" s="4" t="s">
        <v>1</v>
      </c>
      <c r="C22" s="29">
        <f t="shared" si="0"/>
        <v>123.75</v>
      </c>
      <c r="D22" s="24">
        <f t="shared" si="1"/>
        <v>97.5</v>
      </c>
      <c r="E22" s="2" t="s">
        <v>139</v>
      </c>
      <c r="F22" s="3">
        <v>4</v>
      </c>
      <c r="G22" s="4" t="s">
        <v>697</v>
      </c>
      <c r="H22" s="4" t="s">
        <v>34</v>
      </c>
      <c r="I22" s="4" t="s">
        <v>279</v>
      </c>
      <c r="J22" s="29" t="str">
        <f>VLOOKUP(I22,SEV_20000!$B$2:$D$89,3,FALSE)</f>
        <v>Sí</v>
      </c>
      <c r="K22" s="4" t="s">
        <v>698</v>
      </c>
      <c r="L22" s="4" t="s">
        <v>2</v>
      </c>
      <c r="M22" s="4" t="s">
        <v>699</v>
      </c>
      <c r="N22" s="4" t="s">
        <v>700</v>
      </c>
      <c r="O22" s="4" t="s">
        <v>701</v>
      </c>
      <c r="P22" s="4" t="s">
        <v>702</v>
      </c>
      <c r="Q22" s="4" t="s">
        <v>30</v>
      </c>
      <c r="R22" s="5" t="s">
        <v>44</v>
      </c>
      <c r="S22" s="4">
        <v>1994</v>
      </c>
      <c r="T22" s="5" t="s">
        <v>13</v>
      </c>
      <c r="U22" s="5">
        <v>2015</v>
      </c>
      <c r="V22" s="5">
        <v>482</v>
      </c>
      <c r="W22" s="4">
        <v>18</v>
      </c>
      <c r="X22" s="4" t="s">
        <v>4</v>
      </c>
      <c r="Y22" s="4" t="s">
        <v>5</v>
      </c>
      <c r="Z22" s="42" t="s">
        <v>5</v>
      </c>
      <c r="AA22" s="4"/>
      <c r="AB22" s="4" t="s">
        <v>5</v>
      </c>
      <c r="AC22" s="4" t="s">
        <v>5</v>
      </c>
      <c r="AD22" s="4" t="s">
        <v>17</v>
      </c>
      <c r="AE22" s="4" t="s">
        <v>8</v>
      </c>
      <c r="AF22" s="4" t="s">
        <v>7</v>
      </c>
      <c r="AG22" s="4" t="s">
        <v>5</v>
      </c>
      <c r="AH22" s="4" t="s">
        <v>9</v>
      </c>
      <c r="AI22" s="4" t="s">
        <v>5</v>
      </c>
      <c r="AJ22" s="4" t="s">
        <v>29</v>
      </c>
      <c r="AK22" s="4" t="s">
        <v>8</v>
      </c>
      <c r="AL22" s="4" t="s">
        <v>11</v>
      </c>
      <c r="AM22" s="4" t="s">
        <v>11</v>
      </c>
      <c r="AN22" s="4" t="s">
        <v>8</v>
      </c>
      <c r="AO22" s="4" t="s">
        <v>8</v>
      </c>
      <c r="AP22" s="5" t="s">
        <v>11</v>
      </c>
      <c r="AQ22" s="5">
        <v>0</v>
      </c>
      <c r="AR22" s="5">
        <v>0</v>
      </c>
      <c r="AS22" s="4">
        <v>0</v>
      </c>
      <c r="AT22" s="5" t="s">
        <v>11</v>
      </c>
      <c r="AU22" s="4">
        <v>0</v>
      </c>
      <c r="AV22" s="5" t="s">
        <v>5</v>
      </c>
      <c r="AW22" s="4">
        <v>20</v>
      </c>
      <c r="AX22" s="4" t="s">
        <v>5</v>
      </c>
      <c r="AY22" s="5" t="s">
        <v>26</v>
      </c>
      <c r="AZ22" s="4">
        <v>5</v>
      </c>
      <c r="BA22" s="4" t="s">
        <v>5</v>
      </c>
      <c r="BB22" s="5" t="s">
        <v>5</v>
      </c>
      <c r="BC22" s="5">
        <v>3</v>
      </c>
      <c r="BD22" s="4">
        <v>5</v>
      </c>
      <c r="BE22" s="4" t="s">
        <v>8</v>
      </c>
      <c r="BF22" s="4" t="s">
        <v>60</v>
      </c>
      <c r="BG22" s="4" t="s">
        <v>5</v>
      </c>
      <c r="BH22" s="4" t="s">
        <v>8</v>
      </c>
      <c r="BI22" s="4" t="s">
        <v>11</v>
      </c>
      <c r="BJ22" s="4" t="s">
        <v>13</v>
      </c>
      <c r="BK22" s="4" t="s">
        <v>11</v>
      </c>
      <c r="BL22" s="5" t="s">
        <v>11</v>
      </c>
      <c r="BM22" s="5">
        <v>18</v>
      </c>
      <c r="BN22" s="4">
        <v>18</v>
      </c>
      <c r="BO22" s="4" t="s">
        <v>8</v>
      </c>
      <c r="BP22" s="4" t="s">
        <v>11</v>
      </c>
      <c r="BQ22" s="4" t="s">
        <v>11</v>
      </c>
      <c r="BR22" s="4" t="s">
        <v>11</v>
      </c>
      <c r="BS22" s="5" t="s">
        <v>11</v>
      </c>
      <c r="BT22" s="5" t="s">
        <v>11</v>
      </c>
      <c r="BU22" s="5">
        <v>0</v>
      </c>
      <c r="BV22" s="5">
        <v>0</v>
      </c>
      <c r="BW22" s="4">
        <v>0</v>
      </c>
      <c r="BX22" s="5">
        <v>0</v>
      </c>
      <c r="BY22" s="5" t="s">
        <v>11</v>
      </c>
      <c r="BZ22" s="4">
        <v>0</v>
      </c>
      <c r="CA22" s="5">
        <v>0</v>
      </c>
      <c r="CB22" s="4" t="s">
        <v>8</v>
      </c>
      <c r="CC22" s="4">
        <v>0</v>
      </c>
      <c r="CD22" s="4" t="s">
        <v>15</v>
      </c>
      <c r="CE22" s="4" t="s">
        <v>11</v>
      </c>
      <c r="CF22" s="26" t="s">
        <v>15</v>
      </c>
      <c r="CG22" s="35" t="s">
        <v>1604</v>
      </c>
      <c r="CH22" s="27">
        <f>VLOOKUP(E22,Criterio_Invierno!$B$5:$C$8,2,0)</f>
        <v>7.5</v>
      </c>
      <c r="CI22" s="24">
        <f>+VLOOKUP(F22,Criterio_Invierno!$B$10:$C$13,2,0)</f>
        <v>5</v>
      </c>
      <c r="CJ22" s="29">
        <f>+IF(X22="Mañana y tarde",Criterio_Invierno!$C$16,IF(X22="Solo mañana",Criterio_Invierno!$C$15,Criterio_Invierno!$C$17))</f>
        <v>5</v>
      </c>
      <c r="CK22" s="24">
        <f>+IF(S22=0,Criterio_Invierno!$C$22,IF(S22&lt;Criterio_Invierno!$B$20,Criterio_Invierno!$C$20,IF(S22&lt;Criterio_Invierno!$B$21,Criterio_Invierno!$C$21,0)))*IF(AN22="SI",Criterio_Invierno!$F$20,Criterio_Invierno!$F$21)*IF(AI22="SI",Criterio_Invierno!$J$20,Criterio_Invierno!$J$21)</f>
        <v>15</v>
      </c>
      <c r="CL22" s="29">
        <f>(IF(AE22="NO",Criterio_Invierno!$C$25,IF(AE22="SI",Criterio_Invierno!$C$26,0))+VLOOKUP(AF22,Criterio_Invierno!$E$25:$F$29,2,FALSE)+IF(AK22="-",Criterio_Invierno!$I$30,IF(ISERROR(VLOOKUP(CONCATENATE(AL22,"-",AM22),Criterio_Invierno!$H$25:$I$29,2,FALSE)),Criterio_Invierno!$I$29,VLOOKUP(CONCATENATE(AL22,"-",AM22),Criterio_Invierno!$H$25:$I$29,2,FALSE))))*IF(AG22="SI",Criterio_Invierno!$L$25,Criterio_Invierno!$L$26)</f>
        <v>50</v>
      </c>
      <c r="CM22" s="24">
        <f>+IF(AR22&gt;Criterio_Invierno!$B$33,Criterio_Invierno!$C$33,0)+IF(AU22&gt;Criterio_Invierno!$E$33,Criterio_Invierno!$F$33,0)+IF(BG22="NO",Criterio_Invierno!$I$33,0)</f>
        <v>0</v>
      </c>
      <c r="CN22" s="24">
        <f>+IF(V22&gt;=Criterio_Invierno!$B$36,Criterio_Invierno!$C$37,IF(V22&gt;=Criterio_Invierno!$B$35,Criterio_Invierno!$C$36,Criterio_Invierno!$C$35))</f>
        <v>1.5</v>
      </c>
      <c r="CO22" s="30">
        <f>IF(CD22="-",Criterio_Invierno!$G$40,VLOOKUP(CE22,Criterio_Invierno!$B$39:$C$46,2,FALSE))</f>
        <v>1</v>
      </c>
      <c r="CP22" s="28">
        <f>+VLOOKUP(F22,Criterio_Verano!$B$5:$C$7,2,FALSE)</f>
        <v>40</v>
      </c>
      <c r="CQ22" s="24">
        <f>+IF(AA22="SI",Criterio_Verano!$C$10,IF(AB22="SI",Criterio_Verano!$C$13,IF(Z22="SI",Criterio_Verano!$C$11,Criterio_Verano!$D$12)))</f>
        <v>20</v>
      </c>
      <c r="CR22" s="24">
        <f>+IF(S22=0,Criterio_Verano!$C$18,IF(S22&lt;Criterio_Verano!$B$16,Criterio_Verano!$C$16,IF(S22&lt;Criterio_Verano!$B$17,Criterio_Verano!$C$17,Criterio_Verano!$C$18)))+IF(AE22="NO",Criterio_Verano!$F$17,Criterio_Verano!$F$16)</f>
        <v>12.5</v>
      </c>
      <c r="CS22" s="31">
        <f>+IF(AK22="NO",Criterio_Verano!$C$23,IF(AL22="PERSIANAS",Criterio_Verano!$C$21,Criterio_Verano!$C$22)+IF(AM22="DEFICIENTE",Criterio_Verano!$F$22,Criterio_Verano!$F$21))</f>
        <v>25</v>
      </c>
    </row>
    <row r="23" spans="1:97">
      <c r="A23" s="2" t="s">
        <v>1239</v>
      </c>
      <c r="B23" s="4" t="s">
        <v>1</v>
      </c>
      <c r="C23" s="29">
        <f t="shared" si="0"/>
        <v>157.5</v>
      </c>
      <c r="D23" s="24">
        <f t="shared" si="1"/>
        <v>97.5</v>
      </c>
      <c r="E23" s="2" t="s">
        <v>139</v>
      </c>
      <c r="F23" s="3">
        <v>4</v>
      </c>
      <c r="G23" s="4" t="s">
        <v>1240</v>
      </c>
      <c r="H23" s="4" t="s">
        <v>34</v>
      </c>
      <c r="I23" s="4" t="s">
        <v>177</v>
      </c>
      <c r="J23" s="29" t="str">
        <f>VLOOKUP(I23,SEV_20000!$B$2:$D$89,3,FALSE)</f>
        <v>Sí</v>
      </c>
      <c r="K23" s="4" t="s">
        <v>1241</v>
      </c>
      <c r="L23" s="4" t="s">
        <v>2</v>
      </c>
      <c r="M23" s="4" t="s">
        <v>1242</v>
      </c>
      <c r="N23" s="4" t="s">
        <v>1243</v>
      </c>
      <c r="O23" s="4" t="s">
        <v>1244</v>
      </c>
      <c r="P23" s="4" t="s">
        <v>1245</v>
      </c>
      <c r="Q23" s="4" t="s">
        <v>3</v>
      </c>
      <c r="R23" s="5" t="s">
        <v>1246</v>
      </c>
      <c r="S23" s="4">
        <v>1987</v>
      </c>
      <c r="T23" s="5" t="s">
        <v>1247</v>
      </c>
      <c r="U23" s="5">
        <v>1995</v>
      </c>
      <c r="V23" s="5">
        <v>485</v>
      </c>
      <c r="W23" s="4">
        <v>21</v>
      </c>
      <c r="X23" s="4" t="s">
        <v>16</v>
      </c>
      <c r="Y23" s="4" t="s">
        <v>5</v>
      </c>
      <c r="Z23" s="42" t="s">
        <v>5</v>
      </c>
      <c r="AA23" s="4"/>
      <c r="AB23" s="4" t="s">
        <v>5</v>
      </c>
      <c r="AC23" s="4" t="s">
        <v>5</v>
      </c>
      <c r="AD23" s="4" t="s">
        <v>6</v>
      </c>
      <c r="AE23" s="4" t="s">
        <v>8</v>
      </c>
      <c r="AF23" s="4" t="s">
        <v>22</v>
      </c>
      <c r="AG23" s="4" t="s">
        <v>5</v>
      </c>
      <c r="AH23" s="4" t="s">
        <v>9</v>
      </c>
      <c r="AI23" s="4" t="s">
        <v>8</v>
      </c>
      <c r="AJ23" s="4" t="s">
        <v>11</v>
      </c>
      <c r="AK23" s="4" t="s">
        <v>8</v>
      </c>
      <c r="AL23" s="4" t="s">
        <v>11</v>
      </c>
      <c r="AM23" s="4" t="s">
        <v>11</v>
      </c>
      <c r="AN23" s="4" t="s">
        <v>8</v>
      </c>
      <c r="AO23" s="4" t="s">
        <v>5</v>
      </c>
      <c r="AP23" s="5" t="s">
        <v>21</v>
      </c>
      <c r="AQ23" s="5">
        <v>0</v>
      </c>
      <c r="AR23" s="5">
        <v>2</v>
      </c>
      <c r="AS23" s="4">
        <v>5</v>
      </c>
      <c r="AT23" s="5" t="s">
        <v>5</v>
      </c>
      <c r="AU23" s="4">
        <v>2</v>
      </c>
      <c r="AV23" s="5" t="s">
        <v>8</v>
      </c>
      <c r="AW23" s="4">
        <v>0</v>
      </c>
      <c r="AX23" s="4" t="s">
        <v>8</v>
      </c>
      <c r="AY23" s="5" t="s">
        <v>11</v>
      </c>
      <c r="AZ23" s="4">
        <v>0</v>
      </c>
      <c r="BA23" s="4" t="s">
        <v>13</v>
      </c>
      <c r="BB23" s="5" t="s">
        <v>11</v>
      </c>
      <c r="BC23" s="5">
        <v>0</v>
      </c>
      <c r="BD23" s="4">
        <v>0</v>
      </c>
      <c r="BE23" s="4" t="s">
        <v>5</v>
      </c>
      <c r="BF23" s="4" t="s">
        <v>14</v>
      </c>
      <c r="BG23" s="4" t="s">
        <v>5</v>
      </c>
      <c r="BH23" s="4" t="s">
        <v>8</v>
      </c>
      <c r="BI23" s="4" t="s">
        <v>11</v>
      </c>
      <c r="BJ23" s="4" t="s">
        <v>13</v>
      </c>
      <c r="BK23" s="4" t="s">
        <v>11</v>
      </c>
      <c r="BL23" s="5" t="s">
        <v>11</v>
      </c>
      <c r="BM23" s="5">
        <v>21</v>
      </c>
      <c r="BN23" s="4">
        <v>15</v>
      </c>
      <c r="BO23" s="4" t="s">
        <v>8</v>
      </c>
      <c r="BP23" s="4" t="s">
        <v>11</v>
      </c>
      <c r="BQ23" s="4" t="s">
        <v>11</v>
      </c>
      <c r="BR23" s="4" t="s">
        <v>11</v>
      </c>
      <c r="BS23" s="5" t="s">
        <v>11</v>
      </c>
      <c r="BT23" s="5" t="s">
        <v>11</v>
      </c>
      <c r="BU23" s="5">
        <v>0</v>
      </c>
      <c r="BV23" s="5">
        <v>0</v>
      </c>
      <c r="BW23" s="4">
        <v>0</v>
      </c>
      <c r="BX23" s="5">
        <v>0</v>
      </c>
      <c r="BY23" s="5" t="s">
        <v>11</v>
      </c>
      <c r="BZ23" s="4">
        <v>0</v>
      </c>
      <c r="CA23" s="5">
        <v>0</v>
      </c>
      <c r="CB23" s="4" t="s">
        <v>5</v>
      </c>
      <c r="CC23" s="4">
        <v>1</v>
      </c>
      <c r="CD23" s="4" t="s">
        <v>15</v>
      </c>
      <c r="CE23" s="4" t="s">
        <v>11</v>
      </c>
      <c r="CF23" s="26" t="s">
        <v>15</v>
      </c>
      <c r="CG23" s="35" t="s">
        <v>1688</v>
      </c>
      <c r="CH23" s="27">
        <f>VLOOKUP(E23,Criterio_Invierno!$B$5:$C$8,2,0)</f>
        <v>7.5</v>
      </c>
      <c r="CI23" s="24">
        <f>+VLOOKUP(F23,Criterio_Invierno!$B$10:$C$13,2,0)</f>
        <v>5</v>
      </c>
      <c r="CJ23" s="29">
        <f>+IF(X23="Mañana y tarde",Criterio_Invierno!$C$16,IF(X23="Solo mañana",Criterio_Invierno!$C$15,Criterio_Invierno!$C$17))</f>
        <v>15</v>
      </c>
      <c r="CK23" s="24">
        <f>+IF(S23=0,Criterio_Invierno!$C$22,IF(S23&lt;Criterio_Invierno!$B$20,Criterio_Invierno!$C$20,IF(S23&lt;Criterio_Invierno!$B$21,Criterio_Invierno!$C$21,0)))*IF(AN23="SI",Criterio_Invierno!$F$20,Criterio_Invierno!$F$21)*IF(AI23="SI",Criterio_Invierno!$J$20,Criterio_Invierno!$J$21)</f>
        <v>7.5</v>
      </c>
      <c r="CL23" s="29">
        <f>(IF(AE23="NO",Criterio_Invierno!$C$25,IF(AE23="SI",Criterio_Invierno!$C$26,0))+VLOOKUP(AF23,Criterio_Invierno!$E$25:$F$29,2,FALSE)+IF(AK23="-",Criterio_Invierno!$I$30,IF(ISERROR(VLOOKUP(CONCATENATE(AL23,"-",AM23),Criterio_Invierno!$H$25:$I$29,2,FALSE)),Criterio_Invierno!$I$29,VLOOKUP(CONCATENATE(AL23,"-",AM23),Criterio_Invierno!$H$25:$I$29,2,FALSE))))*IF(AG23="SI",Criterio_Invierno!$L$25,Criterio_Invierno!$L$26)</f>
        <v>70</v>
      </c>
      <c r="CM23" s="24">
        <f>+IF(AR23&gt;Criterio_Invierno!$B$33,Criterio_Invierno!$C$33,0)+IF(AU23&gt;Criterio_Invierno!$E$33,Criterio_Invierno!$F$33,0)+IF(BG23="NO",Criterio_Invierno!$I$33,0)</f>
        <v>0</v>
      </c>
      <c r="CN23" s="24">
        <f>+IF(V23&gt;=Criterio_Invierno!$B$36,Criterio_Invierno!$C$37,IF(V23&gt;=Criterio_Invierno!$B$35,Criterio_Invierno!$C$36,Criterio_Invierno!$C$35))</f>
        <v>1.5</v>
      </c>
      <c r="CO23" s="30">
        <f>IF(CD23="-",Criterio_Invierno!$G$40,VLOOKUP(CE23,Criterio_Invierno!$B$39:$C$46,2,FALSE))</f>
        <v>1</v>
      </c>
      <c r="CP23" s="28">
        <f>+VLOOKUP(F23,Criterio_Verano!$B$5:$C$7,2,FALSE)</f>
        <v>40</v>
      </c>
      <c r="CQ23" s="24">
        <f>+IF(AA23="SI",Criterio_Verano!$C$10,IF(AB23="SI",Criterio_Verano!$C$13,IF(Z23="SI",Criterio_Verano!$C$11,Criterio_Verano!$D$12)))</f>
        <v>20</v>
      </c>
      <c r="CR23" s="24">
        <f>+IF(S23=0,Criterio_Verano!$C$18,IF(S23&lt;Criterio_Verano!$B$16,Criterio_Verano!$C$16,IF(S23&lt;Criterio_Verano!$B$17,Criterio_Verano!$C$17,Criterio_Verano!$C$18)))+IF(AE23="NO",Criterio_Verano!$F$17,Criterio_Verano!$F$16)</f>
        <v>12.5</v>
      </c>
      <c r="CS23" s="31">
        <f>+IF(AK23="NO",Criterio_Verano!$C$23,IF(AL23="PERSIANAS",Criterio_Verano!$C$21,Criterio_Verano!$C$22)+IF(AM23="DEFICIENTE",Criterio_Verano!$F$22,Criterio_Verano!$F$21))</f>
        <v>25</v>
      </c>
    </row>
    <row r="24" spans="1:97">
      <c r="A24" s="2" t="s">
        <v>84</v>
      </c>
      <c r="B24" s="4" t="s">
        <v>1</v>
      </c>
      <c r="C24" s="29">
        <f t="shared" si="0"/>
        <v>116.25</v>
      </c>
      <c r="D24" s="24">
        <f t="shared" si="1"/>
        <v>97.5</v>
      </c>
      <c r="E24" s="2" t="s">
        <v>140</v>
      </c>
      <c r="F24" s="3">
        <v>4</v>
      </c>
      <c r="G24" s="4" t="s">
        <v>75</v>
      </c>
      <c r="H24" s="4" t="s">
        <v>34</v>
      </c>
      <c r="I24" s="4" t="s">
        <v>85</v>
      </c>
      <c r="J24" s="29" t="str">
        <f>VLOOKUP(I24,SEV_20000!$B$2:$D$89,3,FALSE)</f>
        <v>Sí</v>
      </c>
      <c r="K24" s="4" t="s">
        <v>86</v>
      </c>
      <c r="L24" s="4" t="s">
        <v>2</v>
      </c>
      <c r="M24" s="4" t="s">
        <v>87</v>
      </c>
      <c r="N24" s="4" t="s">
        <v>88</v>
      </c>
      <c r="O24" s="4" t="s">
        <v>89</v>
      </c>
      <c r="P24" s="4" t="s">
        <v>90</v>
      </c>
      <c r="Q24" s="4" t="s">
        <v>3</v>
      </c>
      <c r="R24" s="5" t="s">
        <v>91</v>
      </c>
      <c r="S24" s="4">
        <v>1992</v>
      </c>
      <c r="T24" s="5" t="s">
        <v>13</v>
      </c>
      <c r="U24" s="5">
        <v>0</v>
      </c>
      <c r="V24" s="5">
        <v>450</v>
      </c>
      <c r="W24" s="4">
        <v>22</v>
      </c>
      <c r="X24" s="4" t="s">
        <v>4</v>
      </c>
      <c r="Y24" s="4" t="s">
        <v>5</v>
      </c>
      <c r="Z24" s="42" t="s">
        <v>5</v>
      </c>
      <c r="AA24" s="4"/>
      <c r="AB24" s="4" t="s">
        <v>5</v>
      </c>
      <c r="AC24" s="4" t="s">
        <v>5</v>
      </c>
      <c r="AD24" s="4" t="s">
        <v>17</v>
      </c>
      <c r="AE24" s="4" t="s">
        <v>8</v>
      </c>
      <c r="AF24" s="4" t="s">
        <v>7</v>
      </c>
      <c r="AG24" s="4" t="s">
        <v>5</v>
      </c>
      <c r="AH24" s="4" t="s">
        <v>25</v>
      </c>
      <c r="AI24" s="4" t="s">
        <v>8</v>
      </c>
      <c r="AJ24" s="4" t="s">
        <v>11</v>
      </c>
      <c r="AK24" s="4" t="s">
        <v>5</v>
      </c>
      <c r="AL24" s="4" t="s">
        <v>19</v>
      </c>
      <c r="AM24" s="4" t="s">
        <v>20</v>
      </c>
      <c r="AN24" s="4" t="s">
        <v>8</v>
      </c>
      <c r="AO24" s="4" t="s">
        <v>8</v>
      </c>
      <c r="AP24" s="5" t="s">
        <v>11</v>
      </c>
      <c r="AQ24" s="5">
        <v>0</v>
      </c>
      <c r="AR24" s="5">
        <v>0</v>
      </c>
      <c r="AS24" s="4">
        <v>0</v>
      </c>
      <c r="AT24" s="5" t="s">
        <v>11</v>
      </c>
      <c r="AU24" s="4">
        <v>0</v>
      </c>
      <c r="AV24" s="5" t="s">
        <v>5</v>
      </c>
      <c r="AW24" s="4">
        <v>15</v>
      </c>
      <c r="AX24" s="4" t="s">
        <v>5</v>
      </c>
      <c r="AY24" s="5" t="s">
        <v>26</v>
      </c>
      <c r="AZ24" s="4">
        <v>2</v>
      </c>
      <c r="BA24" s="4" t="s">
        <v>8</v>
      </c>
      <c r="BB24" s="5" t="s">
        <v>8</v>
      </c>
      <c r="BC24" s="5">
        <v>0</v>
      </c>
      <c r="BD24" s="4">
        <v>0</v>
      </c>
      <c r="BE24" s="4" t="s">
        <v>8</v>
      </c>
      <c r="BF24" s="4" t="s">
        <v>14</v>
      </c>
      <c r="BG24" s="4" t="s">
        <v>5</v>
      </c>
      <c r="BH24" s="4" t="s">
        <v>8</v>
      </c>
      <c r="BI24" s="4" t="s">
        <v>11</v>
      </c>
      <c r="BJ24" s="4" t="s">
        <v>13</v>
      </c>
      <c r="BK24" s="4" t="s">
        <v>11</v>
      </c>
      <c r="BL24" s="5" t="s">
        <v>11</v>
      </c>
      <c r="BM24" s="5">
        <v>19</v>
      </c>
      <c r="BN24" s="4">
        <v>19</v>
      </c>
      <c r="BO24" s="4" t="s">
        <v>8</v>
      </c>
      <c r="BP24" s="4" t="s">
        <v>11</v>
      </c>
      <c r="BQ24" s="4" t="s">
        <v>11</v>
      </c>
      <c r="BR24" s="4" t="s">
        <v>11</v>
      </c>
      <c r="BS24" s="5" t="s">
        <v>11</v>
      </c>
      <c r="BT24" s="5" t="s">
        <v>11</v>
      </c>
      <c r="BU24" s="5">
        <v>0</v>
      </c>
      <c r="BV24" s="5">
        <v>0</v>
      </c>
      <c r="BW24" s="4">
        <v>0</v>
      </c>
      <c r="BX24" s="5">
        <v>0</v>
      </c>
      <c r="BY24" s="5" t="s">
        <v>11</v>
      </c>
      <c r="BZ24" s="4">
        <v>0</v>
      </c>
      <c r="CA24" s="5">
        <v>0</v>
      </c>
      <c r="CB24" s="4" t="s">
        <v>8</v>
      </c>
      <c r="CC24" s="4">
        <v>0</v>
      </c>
      <c r="CD24" s="4" t="s">
        <v>8</v>
      </c>
      <c r="CE24" s="4" t="s">
        <v>11</v>
      </c>
      <c r="CF24" s="26" t="s">
        <v>8</v>
      </c>
      <c r="CG24" s="35" t="s">
        <v>1718</v>
      </c>
      <c r="CH24" s="27">
        <f>VLOOKUP(E24,Criterio_Invierno!$B$5:$C$8,2,0)</f>
        <v>10</v>
      </c>
      <c r="CI24" s="24">
        <f>+VLOOKUP(F24,Criterio_Invierno!$B$10:$C$13,2,0)</f>
        <v>5</v>
      </c>
      <c r="CJ24" s="29">
        <f>+IF(X24="Mañana y tarde",Criterio_Invierno!$C$16,IF(X24="Solo mañana",Criterio_Invierno!$C$15,Criterio_Invierno!$C$17))</f>
        <v>5</v>
      </c>
      <c r="CK24" s="24">
        <f>+IF(S24=0,Criterio_Invierno!$C$22,IF(S24&lt;Criterio_Invierno!$B$20,Criterio_Invierno!$C$20,IF(S24&lt;Criterio_Invierno!$B$21,Criterio_Invierno!$C$21,0)))*IF(AN24="SI",Criterio_Invierno!$F$20,Criterio_Invierno!$F$21)*IF(AI24="SI",Criterio_Invierno!$J$20,Criterio_Invierno!$J$21)</f>
        <v>7.5</v>
      </c>
      <c r="CL24" s="29">
        <f>(IF(AE24="NO",Criterio_Invierno!$C$25,IF(AE24="SI",Criterio_Invierno!$C$26,0))+VLOOKUP(AF24,Criterio_Invierno!$E$25:$F$29,2,FALSE)+IF(AK24="-",Criterio_Invierno!$I$30,IF(ISERROR(VLOOKUP(CONCATENATE(AL24,"-",AM24),Criterio_Invierno!$H$25:$I$29,2,FALSE)),Criterio_Invierno!$I$29,VLOOKUP(CONCATENATE(AL24,"-",AM24),Criterio_Invierno!$H$25:$I$29,2,FALSE))))*IF(AG24="SI",Criterio_Invierno!$L$25,Criterio_Invierno!$L$26)</f>
        <v>50</v>
      </c>
      <c r="CM24" s="24">
        <f>+IF(AR24&gt;Criterio_Invierno!$B$33,Criterio_Invierno!$C$33,0)+IF(AU24&gt;Criterio_Invierno!$E$33,Criterio_Invierno!$F$33,0)+IF(BG24="NO",Criterio_Invierno!$I$33,0)</f>
        <v>0</v>
      </c>
      <c r="CN24" s="24">
        <f>+IF(V24&gt;=Criterio_Invierno!$B$36,Criterio_Invierno!$C$37,IF(V24&gt;=Criterio_Invierno!$B$35,Criterio_Invierno!$C$36,Criterio_Invierno!$C$35))</f>
        <v>1.5</v>
      </c>
      <c r="CO24" s="30">
        <f>IF(CD24="-",Criterio_Invierno!$G$40,VLOOKUP(CE24,Criterio_Invierno!$B$39:$C$46,2,FALSE))</f>
        <v>1</v>
      </c>
      <c r="CP24" s="28">
        <f>+VLOOKUP(F24,Criterio_Verano!$B$5:$C$7,2,FALSE)</f>
        <v>40</v>
      </c>
      <c r="CQ24" s="24">
        <f>+IF(AA24="SI",Criterio_Verano!$C$10,IF(AB24="SI",Criterio_Verano!$C$13,IF(Z24="SI",Criterio_Verano!$C$11,Criterio_Verano!$D$12)))</f>
        <v>20</v>
      </c>
      <c r="CR24" s="24">
        <f>+IF(S24=0,Criterio_Verano!$C$18,IF(S24&lt;Criterio_Verano!$B$16,Criterio_Verano!$C$16,IF(S24&lt;Criterio_Verano!$B$17,Criterio_Verano!$C$17,Criterio_Verano!$C$18)))+IF(AE24="NO",Criterio_Verano!$F$17,Criterio_Verano!$F$16)</f>
        <v>12.5</v>
      </c>
      <c r="CS24" s="31">
        <f>+IF(AK24="NO",Criterio_Verano!$C$23,IF(AL24="PERSIANAS",Criterio_Verano!$C$21,Criterio_Verano!$C$22)+IF(AM24="DEFICIENTE",Criterio_Verano!$F$22,Criterio_Verano!$F$21))</f>
        <v>25</v>
      </c>
    </row>
    <row r="25" spans="1:97">
      <c r="A25" s="2" t="s">
        <v>553</v>
      </c>
      <c r="B25" s="4" t="s">
        <v>1</v>
      </c>
      <c r="C25" s="29">
        <f t="shared" si="0"/>
        <v>95</v>
      </c>
      <c r="D25" s="24">
        <f t="shared" si="1"/>
        <v>97.5</v>
      </c>
      <c r="E25" s="2" t="s">
        <v>139</v>
      </c>
      <c r="F25" s="3">
        <v>4</v>
      </c>
      <c r="G25" s="4" t="s">
        <v>214</v>
      </c>
      <c r="H25" s="4" t="s">
        <v>34</v>
      </c>
      <c r="I25" s="4" t="s">
        <v>554</v>
      </c>
      <c r="J25" s="29" t="str">
        <f>VLOOKUP(I25,SEV_20000!$B$2:$D$89,3,FALSE)</f>
        <v>Sí</v>
      </c>
      <c r="K25" s="4" t="s">
        <v>555</v>
      </c>
      <c r="L25" s="4" t="s">
        <v>2</v>
      </c>
      <c r="M25" s="4" t="s">
        <v>556</v>
      </c>
      <c r="N25" s="4" t="s">
        <v>557</v>
      </c>
      <c r="O25" s="4" t="s">
        <v>558</v>
      </c>
      <c r="P25" s="4" t="s">
        <v>558</v>
      </c>
      <c r="Q25" s="4" t="s">
        <v>3</v>
      </c>
      <c r="R25" s="5" t="s">
        <v>559</v>
      </c>
      <c r="S25" s="4">
        <v>1986</v>
      </c>
      <c r="T25" s="5" t="s">
        <v>560</v>
      </c>
      <c r="U25" s="5">
        <v>2010</v>
      </c>
      <c r="V25" s="5">
        <v>219</v>
      </c>
      <c r="W25" s="4">
        <v>18</v>
      </c>
      <c r="X25" s="4" t="s">
        <v>4</v>
      </c>
      <c r="Y25" s="4" t="s">
        <v>5</v>
      </c>
      <c r="Z25" s="42" t="s">
        <v>5</v>
      </c>
      <c r="AA25" s="4"/>
      <c r="AB25" s="4" t="s">
        <v>5</v>
      </c>
      <c r="AC25" s="4" t="s">
        <v>5</v>
      </c>
      <c r="AD25" s="4" t="s">
        <v>6</v>
      </c>
      <c r="AE25" s="4" t="s">
        <v>8</v>
      </c>
      <c r="AF25" s="4" t="s">
        <v>7</v>
      </c>
      <c r="AG25" s="4" t="s">
        <v>5</v>
      </c>
      <c r="AH25" s="4" t="s">
        <v>9</v>
      </c>
      <c r="AI25" s="4" t="s">
        <v>8</v>
      </c>
      <c r="AJ25" s="4" t="s">
        <v>11</v>
      </c>
      <c r="AK25" s="4" t="s">
        <v>5</v>
      </c>
      <c r="AL25" s="4" t="s">
        <v>19</v>
      </c>
      <c r="AM25" s="4" t="s">
        <v>20</v>
      </c>
      <c r="AN25" s="4" t="s">
        <v>8</v>
      </c>
      <c r="AO25" s="4" t="s">
        <v>5</v>
      </c>
      <c r="AP25" s="5" t="s">
        <v>21</v>
      </c>
      <c r="AQ25" s="5">
        <v>1500</v>
      </c>
      <c r="AR25" s="5">
        <v>4</v>
      </c>
      <c r="AS25" s="4">
        <v>4</v>
      </c>
      <c r="AT25" s="5" t="s">
        <v>5</v>
      </c>
      <c r="AU25" s="4">
        <v>2</v>
      </c>
      <c r="AV25" s="5" t="s">
        <v>8</v>
      </c>
      <c r="AW25" s="4">
        <v>0</v>
      </c>
      <c r="AX25" s="4" t="s">
        <v>5</v>
      </c>
      <c r="AY25" s="5" t="s">
        <v>26</v>
      </c>
      <c r="AZ25" s="4">
        <v>16</v>
      </c>
      <c r="BA25" s="4" t="s">
        <v>5</v>
      </c>
      <c r="BB25" s="5" t="s">
        <v>8</v>
      </c>
      <c r="BC25" s="5">
        <v>2</v>
      </c>
      <c r="BD25" s="4">
        <v>4</v>
      </c>
      <c r="BE25" s="4" t="s">
        <v>8</v>
      </c>
      <c r="BF25" s="4" t="s">
        <v>14</v>
      </c>
      <c r="BG25" s="4" t="s">
        <v>8</v>
      </c>
      <c r="BH25" s="4" t="s">
        <v>8</v>
      </c>
      <c r="BI25" s="4" t="s">
        <v>11</v>
      </c>
      <c r="BJ25" s="4" t="s">
        <v>13</v>
      </c>
      <c r="BK25" s="4" t="s">
        <v>11</v>
      </c>
      <c r="BL25" s="5" t="s">
        <v>11</v>
      </c>
      <c r="BM25" s="5">
        <v>2</v>
      </c>
      <c r="BN25" s="4">
        <v>11</v>
      </c>
      <c r="BO25" s="4" t="s">
        <v>8</v>
      </c>
      <c r="BP25" s="4" t="s">
        <v>11</v>
      </c>
      <c r="BQ25" s="4" t="s">
        <v>11</v>
      </c>
      <c r="BR25" s="4" t="s">
        <v>11</v>
      </c>
      <c r="BS25" s="5" t="s">
        <v>11</v>
      </c>
      <c r="BT25" s="5" t="s">
        <v>11</v>
      </c>
      <c r="BU25" s="5">
        <v>0</v>
      </c>
      <c r="BV25" s="5">
        <v>0</v>
      </c>
      <c r="BW25" s="4">
        <v>0</v>
      </c>
      <c r="BX25" s="5">
        <v>0</v>
      </c>
      <c r="BY25" s="5" t="s">
        <v>11</v>
      </c>
      <c r="BZ25" s="4">
        <v>0</v>
      </c>
      <c r="CA25" s="5">
        <v>0</v>
      </c>
      <c r="CB25" s="4" t="s">
        <v>8</v>
      </c>
      <c r="CC25" s="4">
        <v>0</v>
      </c>
      <c r="CD25" s="4" t="s">
        <v>15</v>
      </c>
      <c r="CE25" s="4" t="s">
        <v>11</v>
      </c>
      <c r="CF25" s="26" t="s">
        <v>5</v>
      </c>
      <c r="CG25" s="35" t="s">
        <v>1579</v>
      </c>
      <c r="CH25" s="27">
        <f>VLOOKUP(E25,Criterio_Invierno!$B$5:$C$8,2,0)</f>
        <v>7.5</v>
      </c>
      <c r="CI25" s="24">
        <f>+VLOOKUP(F25,Criterio_Invierno!$B$10:$C$13,2,0)</f>
        <v>5</v>
      </c>
      <c r="CJ25" s="29">
        <f>+IF(X25="Mañana y tarde",Criterio_Invierno!$C$16,IF(X25="Solo mañana",Criterio_Invierno!$C$15,Criterio_Invierno!$C$17))</f>
        <v>5</v>
      </c>
      <c r="CK25" s="24">
        <f>+IF(S25=0,Criterio_Invierno!$C$22,IF(S25&lt;Criterio_Invierno!$B$20,Criterio_Invierno!$C$20,IF(S25&lt;Criterio_Invierno!$B$21,Criterio_Invierno!$C$21,0)))*IF(AN25="SI",Criterio_Invierno!$F$20,Criterio_Invierno!$F$21)*IF(AI25="SI",Criterio_Invierno!$J$20,Criterio_Invierno!$J$21)</f>
        <v>7.5</v>
      </c>
      <c r="CL25" s="29">
        <f>(IF(AE25="NO",Criterio_Invierno!$C$25,IF(AE25="SI",Criterio_Invierno!$C$26,0))+VLOOKUP(AF25,Criterio_Invierno!$E$25:$F$29,2,FALSE)+IF(AK25="-",Criterio_Invierno!$I$30,IF(ISERROR(VLOOKUP(CONCATENATE(AL25,"-",AM25),Criterio_Invierno!$H$25:$I$29,2,FALSE)),Criterio_Invierno!$I$29,VLOOKUP(CONCATENATE(AL25,"-",AM25),Criterio_Invierno!$H$25:$I$29,2,FALSE))))*IF(AG25="SI",Criterio_Invierno!$L$25,Criterio_Invierno!$L$26)</f>
        <v>50</v>
      </c>
      <c r="CM25" s="24">
        <f>+IF(AR25&gt;Criterio_Invierno!$B$33,Criterio_Invierno!$C$33,0)+IF(AU25&gt;Criterio_Invierno!$E$33,Criterio_Invierno!$F$33,0)+IF(BG25="NO",Criterio_Invierno!$I$33,0)</f>
        <v>20</v>
      </c>
      <c r="CN25" s="24">
        <f>+IF(V25&gt;=Criterio_Invierno!$B$36,Criterio_Invierno!$C$37,IF(V25&gt;=Criterio_Invierno!$B$35,Criterio_Invierno!$C$36,Criterio_Invierno!$C$35))</f>
        <v>1</v>
      </c>
      <c r="CO25" s="30">
        <f>IF(CD25="-",Criterio_Invierno!$G$40,VLOOKUP(CE25,Criterio_Invierno!$B$39:$C$46,2,FALSE))</f>
        <v>1</v>
      </c>
      <c r="CP25" s="28">
        <f>+VLOOKUP(F25,Criterio_Verano!$B$5:$C$7,2,FALSE)</f>
        <v>40</v>
      </c>
      <c r="CQ25" s="24">
        <f>+IF(AA25="SI",Criterio_Verano!$C$10,IF(AB25="SI",Criterio_Verano!$C$13,IF(Z25="SI",Criterio_Verano!$C$11,Criterio_Verano!$D$12)))</f>
        <v>20</v>
      </c>
      <c r="CR25" s="24">
        <f>+IF(S25=0,Criterio_Verano!$C$18,IF(S25&lt;Criterio_Verano!$B$16,Criterio_Verano!$C$16,IF(S25&lt;Criterio_Verano!$B$17,Criterio_Verano!$C$17,Criterio_Verano!$C$18)))+IF(AE25="NO",Criterio_Verano!$F$17,Criterio_Verano!$F$16)</f>
        <v>12.5</v>
      </c>
      <c r="CS25" s="31">
        <f>+IF(AK25="NO",Criterio_Verano!$C$23,IF(AL25="PERSIANAS",Criterio_Verano!$C$21,Criterio_Verano!$C$22)+IF(AM25="DEFICIENTE",Criterio_Verano!$F$22,Criterio_Verano!$F$21))</f>
        <v>25</v>
      </c>
    </row>
    <row r="26" spans="1:97">
      <c r="A26" s="2" t="s">
        <v>620</v>
      </c>
      <c r="B26" s="4" t="s">
        <v>1</v>
      </c>
      <c r="C26" s="29">
        <f t="shared" si="0"/>
        <v>108.75</v>
      </c>
      <c r="D26" s="24">
        <f t="shared" si="1"/>
        <v>97.5</v>
      </c>
      <c r="E26" s="2" t="s">
        <v>139</v>
      </c>
      <c r="F26" s="3">
        <v>4</v>
      </c>
      <c r="G26" s="4" t="s">
        <v>621</v>
      </c>
      <c r="H26" s="4" t="s">
        <v>34</v>
      </c>
      <c r="I26" s="4" t="s">
        <v>465</v>
      </c>
      <c r="J26" s="29" t="str">
        <f>VLOOKUP(I26,SEV_20000!$B$2:$D$89,3,FALSE)</f>
        <v>Sí</v>
      </c>
      <c r="K26" s="4" t="s">
        <v>622</v>
      </c>
      <c r="L26" s="4" t="s">
        <v>2</v>
      </c>
      <c r="M26" s="4" t="s">
        <v>623</v>
      </c>
      <c r="N26" s="4" t="s">
        <v>624</v>
      </c>
      <c r="O26" s="4" t="s">
        <v>625</v>
      </c>
      <c r="P26" s="4" t="s">
        <v>626</v>
      </c>
      <c r="Q26" s="4" t="s">
        <v>30</v>
      </c>
      <c r="R26" s="5" t="s">
        <v>627</v>
      </c>
      <c r="S26" s="4">
        <v>1982</v>
      </c>
      <c r="T26" s="5" t="s">
        <v>13</v>
      </c>
      <c r="U26" s="5">
        <v>2005</v>
      </c>
      <c r="V26" s="5">
        <v>411</v>
      </c>
      <c r="W26" s="4">
        <v>22</v>
      </c>
      <c r="X26" s="4" t="s">
        <v>4</v>
      </c>
      <c r="Y26" s="4" t="s">
        <v>5</v>
      </c>
      <c r="Z26" s="42" t="s">
        <v>5</v>
      </c>
      <c r="AA26" s="4"/>
      <c r="AB26" s="4" t="s">
        <v>5</v>
      </c>
      <c r="AC26" s="4" t="s">
        <v>8</v>
      </c>
      <c r="AD26" s="4" t="s">
        <v>6</v>
      </c>
      <c r="AE26" s="4" t="s">
        <v>8</v>
      </c>
      <c r="AF26" s="4" t="s">
        <v>7</v>
      </c>
      <c r="AG26" s="4" t="s">
        <v>8</v>
      </c>
      <c r="AH26" s="4" t="s">
        <v>18</v>
      </c>
      <c r="AI26" s="4" t="s">
        <v>5</v>
      </c>
      <c r="AJ26" s="4" t="s">
        <v>10</v>
      </c>
      <c r="AK26" s="4" t="s">
        <v>5</v>
      </c>
      <c r="AL26" s="4" t="s">
        <v>19</v>
      </c>
      <c r="AM26" s="4" t="s">
        <v>20</v>
      </c>
      <c r="AN26" s="4" t="s">
        <v>5</v>
      </c>
      <c r="AO26" s="4" t="s">
        <v>8</v>
      </c>
      <c r="AP26" s="5" t="s">
        <v>11</v>
      </c>
      <c r="AQ26" s="5">
        <v>0</v>
      </c>
      <c r="AR26" s="5">
        <v>0</v>
      </c>
      <c r="AS26" s="4">
        <v>0</v>
      </c>
      <c r="AT26" s="5" t="s">
        <v>11</v>
      </c>
      <c r="AU26" s="4">
        <v>0</v>
      </c>
      <c r="AV26" s="5" t="s">
        <v>8</v>
      </c>
      <c r="AW26" s="4">
        <v>0</v>
      </c>
      <c r="AX26" s="4" t="s">
        <v>5</v>
      </c>
      <c r="AY26" s="5" t="s">
        <v>26</v>
      </c>
      <c r="AZ26" s="4">
        <v>22</v>
      </c>
      <c r="BA26" s="4" t="s">
        <v>5</v>
      </c>
      <c r="BB26" s="5" t="s">
        <v>5</v>
      </c>
      <c r="BC26" s="5">
        <v>20</v>
      </c>
      <c r="BD26" s="4">
        <v>11</v>
      </c>
      <c r="BE26" s="4" t="s">
        <v>8</v>
      </c>
      <c r="BF26" s="4" t="s">
        <v>14</v>
      </c>
      <c r="BG26" s="4" t="s">
        <v>5</v>
      </c>
      <c r="BH26" s="4" t="s">
        <v>5</v>
      </c>
      <c r="BI26" s="4" t="s">
        <v>8</v>
      </c>
      <c r="BJ26" s="4" t="s">
        <v>8</v>
      </c>
      <c r="BK26" s="4" t="s">
        <v>5</v>
      </c>
      <c r="BL26" s="5" t="s">
        <v>8</v>
      </c>
      <c r="BM26" s="5">
        <v>12</v>
      </c>
      <c r="BN26" s="4">
        <v>13</v>
      </c>
      <c r="BO26" s="4" t="s">
        <v>8</v>
      </c>
      <c r="BP26" s="4" t="s">
        <v>11</v>
      </c>
      <c r="BQ26" s="4" t="s">
        <v>11</v>
      </c>
      <c r="BR26" s="4" t="s">
        <v>11</v>
      </c>
      <c r="BS26" s="5" t="s">
        <v>11</v>
      </c>
      <c r="BT26" s="5" t="s">
        <v>11</v>
      </c>
      <c r="BU26" s="5">
        <v>0</v>
      </c>
      <c r="BV26" s="5">
        <v>0</v>
      </c>
      <c r="BW26" s="4">
        <v>0</v>
      </c>
      <c r="BX26" s="5">
        <v>0</v>
      </c>
      <c r="BY26" s="5" t="s">
        <v>11</v>
      </c>
      <c r="BZ26" s="4">
        <v>0</v>
      </c>
      <c r="CA26" s="5">
        <v>0</v>
      </c>
      <c r="CB26" s="4" t="s">
        <v>8</v>
      </c>
      <c r="CC26" s="4">
        <v>0</v>
      </c>
      <c r="CD26" s="4" t="s">
        <v>15</v>
      </c>
      <c r="CE26" s="4" t="s">
        <v>11</v>
      </c>
      <c r="CF26" s="26" t="s">
        <v>15</v>
      </c>
      <c r="CG26" s="35" t="s">
        <v>1591</v>
      </c>
      <c r="CH26" s="27">
        <f>VLOOKUP(E26,Criterio_Invierno!$B$5:$C$8,2,0)</f>
        <v>7.5</v>
      </c>
      <c r="CI26" s="24">
        <f>+VLOOKUP(F26,Criterio_Invierno!$B$10:$C$13,2,0)</f>
        <v>5</v>
      </c>
      <c r="CJ26" s="29">
        <f>+IF(X26="Mañana y tarde",Criterio_Invierno!$C$16,IF(X26="Solo mañana",Criterio_Invierno!$C$15,Criterio_Invierno!$C$17))</f>
        <v>5</v>
      </c>
      <c r="CK26" s="24">
        <f>+IF(S26=0,Criterio_Invierno!$C$22,IF(S26&lt;Criterio_Invierno!$B$20,Criterio_Invierno!$C$20,IF(S26&lt;Criterio_Invierno!$B$21,Criterio_Invierno!$C$21,0)))*IF(AN26="SI",Criterio_Invierno!$F$20,Criterio_Invierno!$F$21)*IF(AI26="SI",Criterio_Invierno!$J$20,Criterio_Invierno!$J$21)</f>
        <v>30</v>
      </c>
      <c r="CL26" s="29">
        <f>(IF(AE26="NO",Criterio_Invierno!$C$25,IF(AE26="SI",Criterio_Invierno!$C$26,0))+VLOOKUP(AF26,Criterio_Invierno!$E$25:$F$29,2,FALSE)+IF(AK26="-",Criterio_Invierno!$I$30,IF(ISERROR(VLOOKUP(CONCATENATE(AL26,"-",AM26),Criterio_Invierno!$H$25:$I$29,2,FALSE)),Criterio_Invierno!$I$29,VLOOKUP(CONCATENATE(AL26,"-",AM26),Criterio_Invierno!$H$25:$I$29,2,FALSE))))*IF(AG26="SI",Criterio_Invierno!$L$25,Criterio_Invierno!$L$26)</f>
        <v>25</v>
      </c>
      <c r="CM26" s="24">
        <f>+IF(AR26&gt;Criterio_Invierno!$B$33,Criterio_Invierno!$C$33,0)+IF(AU26&gt;Criterio_Invierno!$E$33,Criterio_Invierno!$F$33,0)+IF(BG26="NO",Criterio_Invierno!$I$33,0)</f>
        <v>0</v>
      </c>
      <c r="CN26" s="24">
        <f>+IF(V26&gt;=Criterio_Invierno!$B$36,Criterio_Invierno!$C$37,IF(V26&gt;=Criterio_Invierno!$B$35,Criterio_Invierno!$C$36,Criterio_Invierno!$C$35))</f>
        <v>1.5</v>
      </c>
      <c r="CO26" s="30">
        <f>IF(CD26="-",Criterio_Invierno!$G$40,VLOOKUP(CE26,Criterio_Invierno!$B$39:$C$46,2,FALSE))</f>
        <v>1</v>
      </c>
      <c r="CP26" s="28">
        <f>+VLOOKUP(F26,Criterio_Verano!$B$5:$C$7,2,FALSE)</f>
        <v>40</v>
      </c>
      <c r="CQ26" s="24">
        <f>+IF(AA26="SI",Criterio_Verano!$C$10,IF(AB26="SI",Criterio_Verano!$C$13,IF(Z26="SI",Criterio_Verano!$C$11,Criterio_Verano!$D$12)))</f>
        <v>20</v>
      </c>
      <c r="CR26" s="24">
        <f>+IF(S26=0,Criterio_Verano!$C$18,IF(S26&lt;Criterio_Verano!$B$16,Criterio_Verano!$C$16,IF(S26&lt;Criterio_Verano!$B$17,Criterio_Verano!$C$17,Criterio_Verano!$C$18)))+IF(AE26="NO",Criterio_Verano!$F$17,Criterio_Verano!$F$16)</f>
        <v>12.5</v>
      </c>
      <c r="CS26" s="31">
        <f>+IF(AK26="NO",Criterio_Verano!$C$23,IF(AL26="PERSIANAS",Criterio_Verano!$C$21,Criterio_Verano!$C$22)+IF(AM26="DEFICIENTE",Criterio_Verano!$F$22,Criterio_Verano!$F$21))</f>
        <v>25</v>
      </c>
    </row>
    <row r="27" spans="1:97">
      <c r="A27" s="2" t="s">
        <v>1133</v>
      </c>
      <c r="B27" s="4" t="s">
        <v>1</v>
      </c>
      <c r="C27" s="29">
        <f t="shared" si="0"/>
        <v>146.25</v>
      </c>
      <c r="D27" s="24">
        <f t="shared" si="1"/>
        <v>97.5</v>
      </c>
      <c r="E27" s="2" t="s">
        <v>139</v>
      </c>
      <c r="F27" s="3">
        <v>4</v>
      </c>
      <c r="G27" s="4" t="s">
        <v>325</v>
      </c>
      <c r="H27" s="4" t="s">
        <v>34</v>
      </c>
      <c r="I27" s="4" t="s">
        <v>300</v>
      </c>
      <c r="J27" s="29" t="str">
        <f>VLOOKUP(I27,SEV_20000!$B$2:$D$89,3,FALSE)</f>
        <v>Sí</v>
      </c>
      <c r="K27" s="4" t="s">
        <v>1134</v>
      </c>
      <c r="L27" s="4" t="s">
        <v>2</v>
      </c>
      <c r="M27" s="4" t="s">
        <v>1135</v>
      </c>
      <c r="N27" s="4" t="s">
        <v>1136</v>
      </c>
      <c r="O27" s="4" t="s">
        <v>1137</v>
      </c>
      <c r="P27" s="4" t="s">
        <v>1138</v>
      </c>
      <c r="Q27" s="4" t="s">
        <v>3</v>
      </c>
      <c r="R27" s="5" t="s">
        <v>568</v>
      </c>
      <c r="S27" s="4">
        <v>1978</v>
      </c>
      <c r="T27" s="5" t="s">
        <v>1139</v>
      </c>
      <c r="U27" s="5">
        <v>2004</v>
      </c>
      <c r="V27" s="5">
        <v>384</v>
      </c>
      <c r="W27" s="4">
        <v>20</v>
      </c>
      <c r="X27" s="4" t="s">
        <v>4</v>
      </c>
      <c r="Y27" s="4" t="s">
        <v>5</v>
      </c>
      <c r="Z27" s="42" t="s">
        <v>5</v>
      </c>
      <c r="AA27" s="4"/>
      <c r="AB27" s="4" t="s">
        <v>5</v>
      </c>
      <c r="AC27" s="4" t="s">
        <v>5</v>
      </c>
      <c r="AD27" s="4" t="s">
        <v>17</v>
      </c>
      <c r="AE27" s="4" t="s">
        <v>8</v>
      </c>
      <c r="AF27" s="4" t="s">
        <v>7</v>
      </c>
      <c r="AG27" s="4" t="s">
        <v>5</v>
      </c>
      <c r="AH27" s="4" t="s">
        <v>9</v>
      </c>
      <c r="AI27" s="4" t="s">
        <v>5</v>
      </c>
      <c r="AJ27" s="4" t="s">
        <v>10</v>
      </c>
      <c r="AK27" s="4" t="s">
        <v>5</v>
      </c>
      <c r="AL27" s="4" t="s">
        <v>19</v>
      </c>
      <c r="AM27" s="4" t="s">
        <v>20</v>
      </c>
      <c r="AN27" s="4" t="s">
        <v>5</v>
      </c>
      <c r="AO27" s="4" t="s">
        <v>5</v>
      </c>
      <c r="AP27" s="5" t="s">
        <v>21</v>
      </c>
      <c r="AQ27" s="5">
        <v>3890</v>
      </c>
      <c r="AR27" s="5">
        <v>0</v>
      </c>
      <c r="AS27" s="4">
        <v>4</v>
      </c>
      <c r="AT27" s="5" t="s">
        <v>5</v>
      </c>
      <c r="AU27" s="4">
        <v>4</v>
      </c>
      <c r="AV27" s="5" t="s">
        <v>8</v>
      </c>
      <c r="AW27" s="4">
        <v>0</v>
      </c>
      <c r="AX27" s="4" t="s">
        <v>5</v>
      </c>
      <c r="AY27" s="5" t="s">
        <v>26</v>
      </c>
      <c r="AZ27" s="4">
        <v>19</v>
      </c>
      <c r="BA27" s="4" t="s">
        <v>5</v>
      </c>
      <c r="BB27" s="5" t="s">
        <v>8</v>
      </c>
      <c r="BC27" s="5">
        <v>6</v>
      </c>
      <c r="BD27" s="4">
        <v>6</v>
      </c>
      <c r="BE27" s="4" t="s">
        <v>5</v>
      </c>
      <c r="BF27" s="4" t="s">
        <v>14</v>
      </c>
      <c r="BG27" s="4" t="s">
        <v>5</v>
      </c>
      <c r="BH27" s="4" t="s">
        <v>8</v>
      </c>
      <c r="BI27" s="4" t="s">
        <v>11</v>
      </c>
      <c r="BJ27" s="4" t="s">
        <v>13</v>
      </c>
      <c r="BK27" s="4" t="s">
        <v>11</v>
      </c>
      <c r="BL27" s="5" t="s">
        <v>11</v>
      </c>
      <c r="BM27" s="5">
        <v>7</v>
      </c>
      <c r="BN27" s="4">
        <v>6</v>
      </c>
      <c r="BO27" s="4" t="s">
        <v>8</v>
      </c>
      <c r="BP27" s="4" t="s">
        <v>11</v>
      </c>
      <c r="BQ27" s="4" t="s">
        <v>11</v>
      </c>
      <c r="BR27" s="4" t="s">
        <v>11</v>
      </c>
      <c r="BS27" s="5" t="s">
        <v>11</v>
      </c>
      <c r="BT27" s="5" t="s">
        <v>11</v>
      </c>
      <c r="BU27" s="5">
        <v>0</v>
      </c>
      <c r="BV27" s="5">
        <v>0</v>
      </c>
      <c r="BW27" s="4">
        <v>0</v>
      </c>
      <c r="BX27" s="5">
        <v>0</v>
      </c>
      <c r="BY27" s="5" t="s">
        <v>11</v>
      </c>
      <c r="BZ27" s="4">
        <v>0</v>
      </c>
      <c r="CA27" s="5">
        <v>0</v>
      </c>
      <c r="CB27" s="4" t="s">
        <v>8</v>
      </c>
      <c r="CC27" s="4">
        <v>0</v>
      </c>
      <c r="CD27" s="4" t="s">
        <v>8</v>
      </c>
      <c r="CE27" s="4" t="s">
        <v>11</v>
      </c>
      <c r="CF27" s="26" t="s">
        <v>8</v>
      </c>
      <c r="CG27" s="35" t="s">
        <v>1674</v>
      </c>
      <c r="CH27" s="27">
        <f>VLOOKUP(E27,Criterio_Invierno!$B$5:$C$8,2,0)</f>
        <v>7.5</v>
      </c>
      <c r="CI27" s="24">
        <f>+VLOOKUP(F27,Criterio_Invierno!$B$10:$C$13,2,0)</f>
        <v>5</v>
      </c>
      <c r="CJ27" s="29">
        <f>+IF(X27="Mañana y tarde",Criterio_Invierno!$C$16,IF(X27="Solo mañana",Criterio_Invierno!$C$15,Criterio_Invierno!$C$17))</f>
        <v>5</v>
      </c>
      <c r="CK27" s="24">
        <f>+IF(S27=0,Criterio_Invierno!$C$22,IF(S27&lt;Criterio_Invierno!$B$20,Criterio_Invierno!$C$20,IF(S27&lt;Criterio_Invierno!$B$21,Criterio_Invierno!$C$21,0)))*IF(AN27="SI",Criterio_Invierno!$F$20,Criterio_Invierno!$F$21)*IF(AI27="SI",Criterio_Invierno!$J$20,Criterio_Invierno!$J$21)</f>
        <v>30</v>
      </c>
      <c r="CL27" s="29">
        <f>(IF(AE27="NO",Criterio_Invierno!$C$25,IF(AE27="SI",Criterio_Invierno!$C$26,0))+VLOOKUP(AF27,Criterio_Invierno!$E$25:$F$29,2,FALSE)+IF(AK27="-",Criterio_Invierno!$I$30,IF(ISERROR(VLOOKUP(CONCATENATE(AL27,"-",AM27),Criterio_Invierno!$H$25:$I$29,2,FALSE)),Criterio_Invierno!$I$29,VLOOKUP(CONCATENATE(AL27,"-",AM27),Criterio_Invierno!$H$25:$I$29,2,FALSE))))*IF(AG27="SI",Criterio_Invierno!$L$25,Criterio_Invierno!$L$26)</f>
        <v>50</v>
      </c>
      <c r="CM27" s="24">
        <f>+IF(AR27&gt;Criterio_Invierno!$B$33,Criterio_Invierno!$C$33,0)+IF(AU27&gt;Criterio_Invierno!$E$33,Criterio_Invierno!$F$33,0)+IF(BG27="NO",Criterio_Invierno!$I$33,0)</f>
        <v>0</v>
      </c>
      <c r="CN27" s="24">
        <f>+IF(V27&gt;=Criterio_Invierno!$B$36,Criterio_Invierno!$C$37,IF(V27&gt;=Criterio_Invierno!$B$35,Criterio_Invierno!$C$36,Criterio_Invierno!$C$35))</f>
        <v>1.5</v>
      </c>
      <c r="CO27" s="30">
        <f>IF(CD27="-",Criterio_Invierno!$G$40,VLOOKUP(CE27,Criterio_Invierno!$B$39:$C$46,2,FALSE))</f>
        <v>1</v>
      </c>
      <c r="CP27" s="28">
        <f>+VLOOKUP(F27,Criterio_Verano!$B$5:$C$7,2,FALSE)</f>
        <v>40</v>
      </c>
      <c r="CQ27" s="24">
        <f>+IF(AA27="SI",Criterio_Verano!$C$10,IF(AB27="SI",Criterio_Verano!$C$13,IF(Z27="SI",Criterio_Verano!$C$11,Criterio_Verano!$D$12)))</f>
        <v>20</v>
      </c>
      <c r="CR27" s="24">
        <f>+IF(S27=0,Criterio_Verano!$C$18,IF(S27&lt;Criterio_Verano!$B$16,Criterio_Verano!$C$16,IF(S27&lt;Criterio_Verano!$B$17,Criterio_Verano!$C$17,Criterio_Verano!$C$18)))+IF(AE27="NO",Criterio_Verano!$F$17,Criterio_Verano!$F$16)</f>
        <v>12.5</v>
      </c>
      <c r="CS27" s="31">
        <f>+IF(AK27="NO",Criterio_Verano!$C$23,IF(AL27="PERSIANAS",Criterio_Verano!$C$21,Criterio_Verano!$C$22)+IF(AM27="DEFICIENTE",Criterio_Verano!$F$22,Criterio_Verano!$F$21))</f>
        <v>25</v>
      </c>
    </row>
    <row r="28" spans="1:97">
      <c r="A28" s="2" t="s">
        <v>384</v>
      </c>
      <c r="B28" s="4" t="s">
        <v>1</v>
      </c>
      <c r="C28" s="29">
        <f t="shared" si="0"/>
        <v>90</v>
      </c>
      <c r="D28" s="24">
        <f t="shared" si="1"/>
        <v>97.5</v>
      </c>
      <c r="E28" s="2" t="s">
        <v>139</v>
      </c>
      <c r="F28" s="3">
        <v>4</v>
      </c>
      <c r="G28" s="4" t="s">
        <v>385</v>
      </c>
      <c r="H28" s="4" t="s">
        <v>34</v>
      </c>
      <c r="I28" s="4" t="s">
        <v>386</v>
      </c>
      <c r="J28" s="29" t="str">
        <f>VLOOKUP(I28,SEV_20000!$B$2:$D$89,3,FALSE)</f>
        <v>Sí</v>
      </c>
      <c r="K28" s="4" t="s">
        <v>387</v>
      </c>
      <c r="L28" s="4" t="s">
        <v>2</v>
      </c>
      <c r="M28" s="4" t="s">
        <v>388</v>
      </c>
      <c r="N28" s="4" t="s">
        <v>389</v>
      </c>
      <c r="O28" s="4" t="s">
        <v>390</v>
      </c>
      <c r="P28" s="4" t="s">
        <v>391</v>
      </c>
      <c r="Q28" s="4" t="s">
        <v>30</v>
      </c>
      <c r="R28" s="5" t="s">
        <v>44</v>
      </c>
      <c r="S28" s="4">
        <v>1978</v>
      </c>
      <c r="T28" s="5" t="s">
        <v>392</v>
      </c>
      <c r="U28" s="5">
        <v>2007</v>
      </c>
      <c r="V28" s="5">
        <v>415</v>
      </c>
      <c r="W28" s="4">
        <v>26</v>
      </c>
      <c r="X28" s="4" t="s">
        <v>16</v>
      </c>
      <c r="Y28" s="4" t="s">
        <v>5</v>
      </c>
      <c r="Z28" s="42" t="s">
        <v>5</v>
      </c>
      <c r="AA28" s="4"/>
      <c r="AB28" s="4" t="s">
        <v>5</v>
      </c>
      <c r="AC28" s="4" t="s">
        <v>5</v>
      </c>
      <c r="AD28" s="4" t="s">
        <v>17</v>
      </c>
      <c r="AE28" s="4" t="s">
        <v>8</v>
      </c>
      <c r="AF28" s="4" t="s">
        <v>7</v>
      </c>
      <c r="AG28" s="4" t="s">
        <v>8</v>
      </c>
      <c r="AH28" s="4" t="s">
        <v>18</v>
      </c>
      <c r="AI28" s="4" t="s">
        <v>8</v>
      </c>
      <c r="AJ28" s="4" t="s">
        <v>11</v>
      </c>
      <c r="AK28" s="4" t="s">
        <v>8</v>
      </c>
      <c r="AL28" s="4" t="s">
        <v>11</v>
      </c>
      <c r="AM28" s="4" t="s">
        <v>11</v>
      </c>
      <c r="AN28" s="4" t="s">
        <v>8</v>
      </c>
      <c r="AO28" s="4" t="s">
        <v>5</v>
      </c>
      <c r="AP28" s="5" t="s">
        <v>12</v>
      </c>
      <c r="AQ28" s="5">
        <v>3200</v>
      </c>
      <c r="AR28" s="5">
        <v>0</v>
      </c>
      <c r="AS28" s="4">
        <v>5</v>
      </c>
      <c r="AT28" s="5" t="s">
        <v>5</v>
      </c>
      <c r="AU28" s="4">
        <v>0</v>
      </c>
      <c r="AV28" s="5" t="s">
        <v>8</v>
      </c>
      <c r="AW28" s="4">
        <v>0</v>
      </c>
      <c r="AX28" s="4" t="s">
        <v>8</v>
      </c>
      <c r="AY28" s="5" t="s">
        <v>11</v>
      </c>
      <c r="AZ28" s="4">
        <v>0</v>
      </c>
      <c r="BA28" s="4" t="s">
        <v>13</v>
      </c>
      <c r="BB28" s="5" t="s">
        <v>11</v>
      </c>
      <c r="BC28" s="5">
        <v>0</v>
      </c>
      <c r="BD28" s="4">
        <v>0</v>
      </c>
      <c r="BE28" s="4" t="s">
        <v>5</v>
      </c>
      <c r="BF28" s="4" t="s">
        <v>60</v>
      </c>
      <c r="BG28" s="4" t="s">
        <v>5</v>
      </c>
      <c r="BH28" s="4" t="s">
        <v>5</v>
      </c>
      <c r="BI28" s="4" t="s">
        <v>5</v>
      </c>
      <c r="BJ28" s="4" t="s">
        <v>8</v>
      </c>
      <c r="BK28" s="4" t="s">
        <v>5</v>
      </c>
      <c r="BL28" s="5" t="s">
        <v>5</v>
      </c>
      <c r="BM28" s="5">
        <v>7</v>
      </c>
      <c r="BN28" s="4">
        <v>13</v>
      </c>
      <c r="BO28" s="4" t="s">
        <v>8</v>
      </c>
      <c r="BP28" s="4" t="s">
        <v>11</v>
      </c>
      <c r="BQ28" s="4" t="s">
        <v>11</v>
      </c>
      <c r="BR28" s="4" t="s">
        <v>11</v>
      </c>
      <c r="BS28" s="5" t="s">
        <v>11</v>
      </c>
      <c r="BT28" s="5" t="s">
        <v>11</v>
      </c>
      <c r="BU28" s="5">
        <v>0</v>
      </c>
      <c r="BV28" s="5">
        <v>0</v>
      </c>
      <c r="BW28" s="4">
        <v>0</v>
      </c>
      <c r="BX28" s="5">
        <v>0</v>
      </c>
      <c r="BY28" s="5" t="s">
        <v>5</v>
      </c>
      <c r="BZ28" s="4">
        <v>0</v>
      </c>
      <c r="CA28" s="5">
        <v>0</v>
      </c>
      <c r="CB28" s="4" t="s">
        <v>5</v>
      </c>
      <c r="CC28" s="4">
        <v>0</v>
      </c>
      <c r="CD28" s="4" t="s">
        <v>8</v>
      </c>
      <c r="CE28" s="4" t="s">
        <v>11</v>
      </c>
      <c r="CF28" s="26" t="s">
        <v>8</v>
      </c>
      <c r="CG28" s="35" t="s">
        <v>1718</v>
      </c>
      <c r="CH28" s="27">
        <f>VLOOKUP(E28,Criterio_Invierno!$B$5:$C$8,2,0)</f>
        <v>7.5</v>
      </c>
      <c r="CI28" s="24">
        <f>+VLOOKUP(F28,Criterio_Invierno!$B$10:$C$13,2,0)</f>
        <v>5</v>
      </c>
      <c r="CJ28" s="29">
        <f>+IF(X28="Mañana y tarde",Criterio_Invierno!$C$16,IF(X28="Solo mañana",Criterio_Invierno!$C$15,Criterio_Invierno!$C$17))</f>
        <v>15</v>
      </c>
      <c r="CK28" s="24">
        <f>+IF(S28=0,Criterio_Invierno!$C$22,IF(S28&lt;Criterio_Invierno!$B$20,Criterio_Invierno!$C$20,IF(S28&lt;Criterio_Invierno!$B$21,Criterio_Invierno!$C$21,0)))*IF(AN28="SI",Criterio_Invierno!$F$20,Criterio_Invierno!$F$21)*IF(AI28="SI",Criterio_Invierno!$J$20,Criterio_Invierno!$J$21)</f>
        <v>7.5</v>
      </c>
      <c r="CL28" s="29">
        <f>(IF(AE28="NO",Criterio_Invierno!$C$25,IF(AE28="SI",Criterio_Invierno!$C$26,0))+VLOOKUP(AF28,Criterio_Invierno!$E$25:$F$29,2,FALSE)+IF(AK28="-",Criterio_Invierno!$I$30,IF(ISERROR(VLOOKUP(CONCATENATE(AL28,"-",AM28),Criterio_Invierno!$H$25:$I$29,2,FALSE)),Criterio_Invierno!$I$29,VLOOKUP(CONCATENATE(AL28,"-",AM28),Criterio_Invierno!$H$25:$I$29,2,FALSE))))*IF(AG28="SI",Criterio_Invierno!$L$25,Criterio_Invierno!$L$26)</f>
        <v>25</v>
      </c>
      <c r="CM28" s="24">
        <f>+IF(AR28&gt;Criterio_Invierno!$B$33,Criterio_Invierno!$C$33,0)+IF(AU28&gt;Criterio_Invierno!$E$33,Criterio_Invierno!$F$33,0)+IF(BG28="NO",Criterio_Invierno!$I$33,0)</f>
        <v>0</v>
      </c>
      <c r="CN28" s="24">
        <f>+IF(V28&gt;=Criterio_Invierno!$B$36,Criterio_Invierno!$C$37,IF(V28&gt;=Criterio_Invierno!$B$35,Criterio_Invierno!$C$36,Criterio_Invierno!$C$35))</f>
        <v>1.5</v>
      </c>
      <c r="CO28" s="30">
        <f>IF(CD28="-",Criterio_Invierno!$G$40,VLOOKUP(CE28,Criterio_Invierno!$B$39:$C$46,2,FALSE))</f>
        <v>1</v>
      </c>
      <c r="CP28" s="28">
        <f>+VLOOKUP(F28,Criterio_Verano!$B$5:$C$7,2,FALSE)</f>
        <v>40</v>
      </c>
      <c r="CQ28" s="24">
        <f>+IF(AA28="SI",Criterio_Verano!$C$10,IF(AB28="SI",Criterio_Verano!$C$13,IF(Z28="SI",Criterio_Verano!$C$11,Criterio_Verano!$D$12)))</f>
        <v>20</v>
      </c>
      <c r="CR28" s="24">
        <f>+IF(S28=0,Criterio_Verano!$C$18,IF(S28&lt;Criterio_Verano!$B$16,Criterio_Verano!$C$16,IF(S28&lt;Criterio_Verano!$B$17,Criterio_Verano!$C$17,Criterio_Verano!$C$18)))+IF(AE28="NO",Criterio_Verano!$F$17,Criterio_Verano!$F$16)</f>
        <v>12.5</v>
      </c>
      <c r="CS28" s="31">
        <f>+IF(AK28="NO",Criterio_Verano!$C$23,IF(AL28="PERSIANAS",Criterio_Verano!$C$21,Criterio_Verano!$C$22)+IF(AM28="DEFICIENTE",Criterio_Verano!$F$22,Criterio_Verano!$F$21))</f>
        <v>25</v>
      </c>
    </row>
    <row r="29" spans="1:97">
      <c r="A29" s="2" t="s">
        <v>414</v>
      </c>
      <c r="B29" s="4" t="s">
        <v>1</v>
      </c>
      <c r="C29" s="29">
        <f t="shared" si="0"/>
        <v>138.75</v>
      </c>
      <c r="D29" s="24">
        <f t="shared" si="1"/>
        <v>97.5</v>
      </c>
      <c r="E29" s="2" t="s">
        <v>139</v>
      </c>
      <c r="F29" s="3">
        <v>4</v>
      </c>
      <c r="G29" s="4" t="s">
        <v>415</v>
      </c>
      <c r="H29" s="4" t="s">
        <v>34</v>
      </c>
      <c r="I29" s="4" t="s">
        <v>416</v>
      </c>
      <c r="J29" s="29" t="str">
        <f>VLOOKUP(I29,SEV_20000!$B$2:$D$89,3,FALSE)</f>
        <v>Sí</v>
      </c>
      <c r="K29" s="4" t="s">
        <v>417</v>
      </c>
      <c r="L29" s="4" t="s">
        <v>2</v>
      </c>
      <c r="M29" s="4" t="s">
        <v>418</v>
      </c>
      <c r="N29" s="4" t="s">
        <v>419</v>
      </c>
      <c r="O29" s="4" t="s">
        <v>420</v>
      </c>
      <c r="P29" s="4" t="s">
        <v>421</v>
      </c>
      <c r="Q29" s="4" t="s">
        <v>3</v>
      </c>
      <c r="R29" s="5" t="s">
        <v>422</v>
      </c>
      <c r="S29" s="4">
        <v>1999</v>
      </c>
      <c r="T29" s="5" t="s">
        <v>13</v>
      </c>
      <c r="U29" s="5">
        <v>2012</v>
      </c>
      <c r="V29" s="5">
        <v>400</v>
      </c>
      <c r="W29" s="4">
        <v>23</v>
      </c>
      <c r="X29" s="4" t="s">
        <v>16</v>
      </c>
      <c r="Y29" s="4" t="s">
        <v>5</v>
      </c>
      <c r="Z29" s="42" t="s">
        <v>5</v>
      </c>
      <c r="AA29" s="4"/>
      <c r="AB29" s="4" t="s">
        <v>5</v>
      </c>
      <c r="AC29" s="4" t="s">
        <v>8</v>
      </c>
      <c r="AD29" s="4" t="s">
        <v>6</v>
      </c>
      <c r="AE29" s="4" t="s">
        <v>8</v>
      </c>
      <c r="AF29" s="4" t="s">
        <v>7</v>
      </c>
      <c r="AG29" s="4" t="s">
        <v>5</v>
      </c>
      <c r="AH29" s="4" t="s">
        <v>9</v>
      </c>
      <c r="AI29" s="4" t="s">
        <v>5</v>
      </c>
      <c r="AJ29" s="4" t="s">
        <v>10</v>
      </c>
      <c r="AK29" s="4" t="s">
        <v>8</v>
      </c>
      <c r="AL29" s="4" t="s">
        <v>11</v>
      </c>
      <c r="AM29" s="4" t="s">
        <v>11</v>
      </c>
      <c r="AN29" s="4" t="s">
        <v>8</v>
      </c>
      <c r="AO29" s="4" t="s">
        <v>5</v>
      </c>
      <c r="AP29" s="5" t="s">
        <v>21</v>
      </c>
      <c r="AQ29" s="5">
        <v>2200</v>
      </c>
      <c r="AR29" s="5">
        <v>1</v>
      </c>
      <c r="AS29" s="4">
        <v>6</v>
      </c>
      <c r="AT29" s="5" t="s">
        <v>5</v>
      </c>
      <c r="AU29" s="4">
        <v>0</v>
      </c>
      <c r="AV29" s="5" t="s">
        <v>8</v>
      </c>
      <c r="AW29" s="4">
        <v>0</v>
      </c>
      <c r="AX29" s="4" t="s">
        <v>5</v>
      </c>
      <c r="AY29" s="5" t="s">
        <v>26</v>
      </c>
      <c r="AZ29" s="4">
        <v>23</v>
      </c>
      <c r="BA29" s="4" t="s">
        <v>5</v>
      </c>
      <c r="BB29" s="5" t="s">
        <v>5</v>
      </c>
      <c r="BC29" s="5">
        <v>6</v>
      </c>
      <c r="BD29" s="4">
        <v>4</v>
      </c>
      <c r="BE29" s="4" t="s">
        <v>8</v>
      </c>
      <c r="BF29" s="4" t="s">
        <v>14</v>
      </c>
      <c r="BG29" s="4" t="s">
        <v>5</v>
      </c>
      <c r="BH29" s="4" t="s">
        <v>8</v>
      </c>
      <c r="BI29" s="4" t="s">
        <v>11</v>
      </c>
      <c r="BJ29" s="4" t="s">
        <v>13</v>
      </c>
      <c r="BK29" s="4" t="s">
        <v>11</v>
      </c>
      <c r="BL29" s="5" t="s">
        <v>11</v>
      </c>
      <c r="BM29" s="5">
        <v>23</v>
      </c>
      <c r="BN29" s="4">
        <v>15</v>
      </c>
      <c r="BO29" s="4" t="s">
        <v>8</v>
      </c>
      <c r="BP29" s="4" t="s">
        <v>11</v>
      </c>
      <c r="BQ29" s="4" t="s">
        <v>11</v>
      </c>
      <c r="BR29" s="4" t="s">
        <v>11</v>
      </c>
      <c r="BS29" s="5" t="s">
        <v>11</v>
      </c>
      <c r="BT29" s="5" t="s">
        <v>11</v>
      </c>
      <c r="BU29" s="5">
        <v>0</v>
      </c>
      <c r="BV29" s="5">
        <v>0</v>
      </c>
      <c r="BW29" s="4">
        <v>0</v>
      </c>
      <c r="BX29" s="5">
        <v>0</v>
      </c>
      <c r="BY29" s="5" t="s">
        <v>11</v>
      </c>
      <c r="BZ29" s="4">
        <v>0</v>
      </c>
      <c r="CA29" s="5">
        <v>0</v>
      </c>
      <c r="CB29" s="4" t="s">
        <v>8</v>
      </c>
      <c r="CC29" s="4">
        <v>0</v>
      </c>
      <c r="CD29" s="4" t="s">
        <v>15</v>
      </c>
      <c r="CE29" s="4" t="s">
        <v>11</v>
      </c>
      <c r="CF29" s="26" t="s">
        <v>15</v>
      </c>
      <c r="CG29" s="35" t="s">
        <v>1556</v>
      </c>
      <c r="CH29" s="27">
        <f>VLOOKUP(E29,Criterio_Invierno!$B$5:$C$8,2,0)</f>
        <v>7.5</v>
      </c>
      <c r="CI29" s="24">
        <f>+VLOOKUP(F29,Criterio_Invierno!$B$10:$C$13,2,0)</f>
        <v>5</v>
      </c>
      <c r="CJ29" s="29">
        <f>+IF(X29="Mañana y tarde",Criterio_Invierno!$C$16,IF(X29="Solo mañana",Criterio_Invierno!$C$15,Criterio_Invierno!$C$17))</f>
        <v>15</v>
      </c>
      <c r="CK29" s="24">
        <f>+IF(S29=0,Criterio_Invierno!$C$22,IF(S29&lt;Criterio_Invierno!$B$20,Criterio_Invierno!$C$20,IF(S29&lt;Criterio_Invierno!$B$21,Criterio_Invierno!$C$21,0)))*IF(AN29="SI",Criterio_Invierno!$F$20,Criterio_Invierno!$F$21)*IF(AI29="SI",Criterio_Invierno!$J$20,Criterio_Invierno!$J$21)</f>
        <v>15</v>
      </c>
      <c r="CL29" s="29">
        <f>(IF(AE29="NO",Criterio_Invierno!$C$25,IF(AE29="SI",Criterio_Invierno!$C$26,0))+VLOOKUP(AF29,Criterio_Invierno!$E$25:$F$29,2,FALSE)+IF(AK29="-",Criterio_Invierno!$I$30,IF(ISERROR(VLOOKUP(CONCATENATE(AL29,"-",AM29),Criterio_Invierno!$H$25:$I$29,2,FALSE)),Criterio_Invierno!$I$29,VLOOKUP(CONCATENATE(AL29,"-",AM29),Criterio_Invierno!$H$25:$I$29,2,FALSE))))*IF(AG29="SI",Criterio_Invierno!$L$25,Criterio_Invierno!$L$26)</f>
        <v>50</v>
      </c>
      <c r="CM29" s="24">
        <f>+IF(AR29&gt;Criterio_Invierno!$B$33,Criterio_Invierno!$C$33,0)+IF(AU29&gt;Criterio_Invierno!$E$33,Criterio_Invierno!$F$33,0)+IF(BG29="NO",Criterio_Invierno!$I$33,0)</f>
        <v>0</v>
      </c>
      <c r="CN29" s="24">
        <f>+IF(V29&gt;=Criterio_Invierno!$B$36,Criterio_Invierno!$C$37,IF(V29&gt;=Criterio_Invierno!$B$35,Criterio_Invierno!$C$36,Criterio_Invierno!$C$35))</f>
        <v>1.5</v>
      </c>
      <c r="CO29" s="30">
        <f>IF(CD29="-",Criterio_Invierno!$G$40,VLOOKUP(CE29,Criterio_Invierno!$B$39:$C$46,2,FALSE))</f>
        <v>1</v>
      </c>
      <c r="CP29" s="28">
        <f>+VLOOKUP(F29,Criterio_Verano!$B$5:$C$7,2,FALSE)</f>
        <v>40</v>
      </c>
      <c r="CQ29" s="24">
        <f>+IF(AA29="SI",Criterio_Verano!$C$10,IF(AB29="SI",Criterio_Verano!$C$13,IF(Z29="SI",Criterio_Verano!$C$11,Criterio_Verano!$D$12)))</f>
        <v>20</v>
      </c>
      <c r="CR29" s="24">
        <f>+IF(S29=0,Criterio_Verano!$C$18,IF(S29&lt;Criterio_Verano!$B$16,Criterio_Verano!$C$16,IF(S29&lt;Criterio_Verano!$B$17,Criterio_Verano!$C$17,Criterio_Verano!$C$18)))+IF(AE29="NO",Criterio_Verano!$F$17,Criterio_Verano!$F$16)</f>
        <v>12.5</v>
      </c>
      <c r="CS29" s="31">
        <f>+IF(AK29="NO",Criterio_Verano!$C$23,IF(AL29="PERSIANAS",Criterio_Verano!$C$21,Criterio_Verano!$C$22)+IF(AM29="DEFICIENTE",Criterio_Verano!$F$22,Criterio_Verano!$F$21))</f>
        <v>25</v>
      </c>
    </row>
    <row r="30" spans="1:97">
      <c r="A30" s="2" t="s">
        <v>395</v>
      </c>
      <c r="B30" s="4" t="s">
        <v>1</v>
      </c>
      <c r="C30" s="29">
        <f t="shared" si="0"/>
        <v>57.5</v>
      </c>
      <c r="D30" s="24">
        <f t="shared" si="1"/>
        <v>97.5</v>
      </c>
      <c r="E30" s="2" t="s">
        <v>139</v>
      </c>
      <c r="F30" s="3">
        <v>4</v>
      </c>
      <c r="G30" s="4" t="s">
        <v>92</v>
      </c>
      <c r="H30" s="4" t="s">
        <v>34</v>
      </c>
      <c r="I30" s="4" t="s">
        <v>292</v>
      </c>
      <c r="J30" s="29" t="str">
        <f>VLOOKUP(I30,SEV_20000!$B$2:$D$89,3,FALSE)</f>
        <v>Sí</v>
      </c>
      <c r="K30" s="4" t="s">
        <v>396</v>
      </c>
      <c r="L30" s="4" t="s">
        <v>2</v>
      </c>
      <c r="M30" s="4" t="s">
        <v>397</v>
      </c>
      <c r="N30" s="4" t="s">
        <v>398</v>
      </c>
      <c r="O30" s="4" t="s">
        <v>399</v>
      </c>
      <c r="P30" s="4" t="s">
        <v>400</v>
      </c>
      <c r="Q30" s="4" t="s">
        <v>3</v>
      </c>
      <c r="R30" s="5" t="s">
        <v>371</v>
      </c>
      <c r="S30" s="4">
        <v>1985</v>
      </c>
      <c r="T30" s="5" t="s">
        <v>13</v>
      </c>
      <c r="U30" s="5">
        <v>1985</v>
      </c>
      <c r="V30" s="5">
        <v>65</v>
      </c>
      <c r="W30" s="4">
        <v>14</v>
      </c>
      <c r="X30" s="4" t="s">
        <v>4</v>
      </c>
      <c r="Y30" s="4" t="s">
        <v>5</v>
      </c>
      <c r="Z30" s="42" t="s">
        <v>5</v>
      </c>
      <c r="AA30" s="4"/>
      <c r="AB30" s="4" t="s">
        <v>5</v>
      </c>
      <c r="AC30" s="4" t="s">
        <v>5</v>
      </c>
      <c r="AD30" s="4" t="s">
        <v>17</v>
      </c>
      <c r="AE30" s="4" t="s">
        <v>8</v>
      </c>
      <c r="AF30" s="4" t="s">
        <v>7</v>
      </c>
      <c r="AG30" s="4" t="s">
        <v>8</v>
      </c>
      <c r="AH30" s="4" t="s">
        <v>18</v>
      </c>
      <c r="AI30" s="4" t="s">
        <v>8</v>
      </c>
      <c r="AJ30" s="4" t="s">
        <v>11</v>
      </c>
      <c r="AK30" s="4" t="s">
        <v>8</v>
      </c>
      <c r="AL30" s="4" t="s">
        <v>11</v>
      </c>
      <c r="AM30" s="4" t="s">
        <v>11</v>
      </c>
      <c r="AN30" s="24" t="s">
        <v>5</v>
      </c>
      <c r="AO30" s="4" t="s">
        <v>8</v>
      </c>
      <c r="AP30" s="5" t="s">
        <v>11</v>
      </c>
      <c r="AQ30" s="5">
        <v>0</v>
      </c>
      <c r="AR30" s="5">
        <v>0</v>
      </c>
      <c r="AS30" s="4">
        <v>0</v>
      </c>
      <c r="AT30" s="5" t="s">
        <v>11</v>
      </c>
      <c r="AU30" s="4">
        <v>0</v>
      </c>
      <c r="AV30" s="5" t="s">
        <v>5</v>
      </c>
      <c r="AW30" s="4">
        <v>5</v>
      </c>
      <c r="AX30" s="4" t="s">
        <v>5</v>
      </c>
      <c r="AY30" s="5" t="s">
        <v>26</v>
      </c>
      <c r="AZ30" s="4">
        <v>14</v>
      </c>
      <c r="BA30" s="4" t="s">
        <v>5</v>
      </c>
      <c r="BB30" s="5" t="s">
        <v>5</v>
      </c>
      <c r="BC30" s="5">
        <v>2</v>
      </c>
      <c r="BD30" s="4">
        <v>10</v>
      </c>
      <c r="BE30" s="4" t="s">
        <v>8</v>
      </c>
      <c r="BF30" s="4" t="s">
        <v>14</v>
      </c>
      <c r="BG30" s="4" t="s">
        <v>5</v>
      </c>
      <c r="BH30" s="4" t="s">
        <v>8</v>
      </c>
      <c r="BI30" s="4" t="s">
        <v>11</v>
      </c>
      <c r="BJ30" s="4" t="s">
        <v>13</v>
      </c>
      <c r="BK30" s="4" t="s">
        <v>11</v>
      </c>
      <c r="BL30" s="5" t="s">
        <v>11</v>
      </c>
      <c r="BM30" s="5">
        <v>2</v>
      </c>
      <c r="BN30" s="4">
        <v>4</v>
      </c>
      <c r="BO30" s="4" t="s">
        <v>8</v>
      </c>
      <c r="BP30" s="4" t="s">
        <v>11</v>
      </c>
      <c r="BQ30" s="4" t="s">
        <v>11</v>
      </c>
      <c r="BR30" s="4" t="s">
        <v>11</v>
      </c>
      <c r="BS30" s="5" t="s">
        <v>11</v>
      </c>
      <c r="BT30" s="5" t="s">
        <v>11</v>
      </c>
      <c r="BU30" s="5">
        <v>0</v>
      </c>
      <c r="BV30" s="5">
        <v>0</v>
      </c>
      <c r="BW30" s="4">
        <v>0</v>
      </c>
      <c r="BX30" s="5">
        <v>0</v>
      </c>
      <c r="BY30" s="5" t="s">
        <v>11</v>
      </c>
      <c r="BZ30" s="4">
        <v>0</v>
      </c>
      <c r="CA30" s="5">
        <v>0</v>
      </c>
      <c r="CB30" s="4" t="s">
        <v>8</v>
      </c>
      <c r="CC30" s="4">
        <v>0</v>
      </c>
      <c r="CD30" s="4" t="s">
        <v>8</v>
      </c>
      <c r="CE30" s="4" t="s">
        <v>11</v>
      </c>
      <c r="CF30" s="26" t="s">
        <v>8</v>
      </c>
      <c r="CG30" s="35" t="s">
        <v>1559</v>
      </c>
      <c r="CH30" s="27">
        <f>VLOOKUP(E30,Criterio_Invierno!$B$5:$C$8,2,0)</f>
        <v>7.5</v>
      </c>
      <c r="CI30" s="24">
        <f>+VLOOKUP(F30,Criterio_Invierno!$B$10:$C$13,2,0)</f>
        <v>5</v>
      </c>
      <c r="CJ30" s="29">
        <f>+IF(X30="Mañana y tarde",Criterio_Invierno!$C$16,IF(X30="Solo mañana",Criterio_Invierno!$C$15,Criterio_Invierno!$C$17))</f>
        <v>5</v>
      </c>
      <c r="CK30" s="24">
        <f>+IF(S30=0,Criterio_Invierno!$C$22,IF(S30&lt;Criterio_Invierno!$B$20,Criterio_Invierno!$C$20,IF(S30&lt;Criterio_Invierno!$B$21,Criterio_Invierno!$C$21,0)))*IF(AN30="SI",Criterio_Invierno!$F$20,Criterio_Invierno!$F$21)*IF(AI30="SI",Criterio_Invierno!$J$20,Criterio_Invierno!$J$21)</f>
        <v>15</v>
      </c>
      <c r="CL30" s="29">
        <f>(IF(AE30="NO",Criterio_Invierno!$C$25,IF(AE30="SI",Criterio_Invierno!$C$26,0))+VLOOKUP(AF30,Criterio_Invierno!$E$25:$F$29,2,FALSE)+IF(AK30="-",Criterio_Invierno!$I$30,IF(ISERROR(VLOOKUP(CONCATENATE(AL30,"-",AM30),Criterio_Invierno!$H$25:$I$29,2,FALSE)),Criterio_Invierno!$I$29,VLOOKUP(CONCATENATE(AL30,"-",AM30),Criterio_Invierno!$H$25:$I$29,2,FALSE))))*IF(AG30="SI",Criterio_Invierno!$L$25,Criterio_Invierno!$L$26)</f>
        <v>25</v>
      </c>
      <c r="CM30" s="24">
        <f>+IF(AR30&gt;Criterio_Invierno!$B$33,Criterio_Invierno!$C$33,0)+IF(AU30&gt;Criterio_Invierno!$E$33,Criterio_Invierno!$F$33,0)+IF(BG30="NO",Criterio_Invierno!$I$33,0)</f>
        <v>0</v>
      </c>
      <c r="CN30" s="24">
        <f>+IF(V30&gt;=Criterio_Invierno!$B$36,Criterio_Invierno!$C$37,IF(V30&gt;=Criterio_Invierno!$B$35,Criterio_Invierno!$C$36,Criterio_Invierno!$C$35))</f>
        <v>1</v>
      </c>
      <c r="CO30" s="30">
        <f>IF(CD30="-",Criterio_Invierno!$G$40,VLOOKUP(CE30,Criterio_Invierno!$B$39:$C$46,2,FALSE))</f>
        <v>1</v>
      </c>
      <c r="CP30" s="28">
        <f>+VLOOKUP(F30,Criterio_Verano!$B$5:$C$7,2,FALSE)</f>
        <v>40</v>
      </c>
      <c r="CQ30" s="24">
        <f>+IF(AA30="SI",Criterio_Verano!$C$10,IF(AB30="SI",Criterio_Verano!$C$13,IF(Z30="SI",Criterio_Verano!$C$11,Criterio_Verano!$D$12)))</f>
        <v>20</v>
      </c>
      <c r="CR30" s="24">
        <f>+IF(S30=0,Criterio_Verano!$C$18,IF(S30&lt;Criterio_Verano!$B$16,Criterio_Verano!$C$16,IF(S30&lt;Criterio_Verano!$B$17,Criterio_Verano!$C$17,Criterio_Verano!$C$18)))+IF(AE30="NO",Criterio_Verano!$F$17,Criterio_Verano!$F$16)</f>
        <v>12.5</v>
      </c>
      <c r="CS30" s="31">
        <f>+IF(AK30="NO",Criterio_Verano!$C$23,IF(AL30="PERSIANAS",Criterio_Verano!$C$21,Criterio_Verano!$C$22)+IF(AM30="DEFICIENTE",Criterio_Verano!$F$22,Criterio_Verano!$F$21))</f>
        <v>25</v>
      </c>
    </row>
    <row r="31" spans="1:97">
      <c r="A31" s="2" t="s">
        <v>343</v>
      </c>
      <c r="B31" s="4" t="s">
        <v>1</v>
      </c>
      <c r="C31" s="29">
        <f t="shared" si="0"/>
        <v>161.25</v>
      </c>
      <c r="D31" s="24">
        <f t="shared" si="1"/>
        <v>97.5</v>
      </c>
      <c r="E31" s="2" t="s">
        <v>140</v>
      </c>
      <c r="F31" s="3">
        <v>4</v>
      </c>
      <c r="G31" s="4" t="s">
        <v>172</v>
      </c>
      <c r="H31" s="4" t="s">
        <v>34</v>
      </c>
      <c r="I31" s="4" t="s">
        <v>344</v>
      </c>
      <c r="J31" s="29" t="str">
        <f>VLOOKUP(I31,SEV_20000!$B$2:$D$89,3,FALSE)</f>
        <v>Sí</v>
      </c>
      <c r="K31" s="4" t="s">
        <v>345</v>
      </c>
      <c r="L31" s="4" t="s">
        <v>2</v>
      </c>
      <c r="M31" s="4" t="s">
        <v>346</v>
      </c>
      <c r="N31" s="4" t="s">
        <v>347</v>
      </c>
      <c r="O31" s="4" t="s">
        <v>348</v>
      </c>
      <c r="P31" s="4" t="s">
        <v>349</v>
      </c>
      <c r="Q31" s="4" t="s">
        <v>3</v>
      </c>
      <c r="R31" s="5" t="s">
        <v>350</v>
      </c>
      <c r="S31" s="4">
        <v>1980</v>
      </c>
      <c r="T31" s="5" t="s">
        <v>351</v>
      </c>
      <c r="U31" s="5">
        <v>2017</v>
      </c>
      <c r="V31" s="5">
        <v>381</v>
      </c>
      <c r="W31" s="4">
        <v>21</v>
      </c>
      <c r="X31" s="4" t="s">
        <v>4</v>
      </c>
      <c r="Y31" s="4" t="s">
        <v>5</v>
      </c>
      <c r="Z31" s="38" t="s">
        <v>5</v>
      </c>
      <c r="AA31" s="4"/>
      <c r="AB31" s="4" t="s">
        <v>5</v>
      </c>
      <c r="AC31" s="4" t="s">
        <v>5</v>
      </c>
      <c r="AD31" s="4" t="s">
        <v>6</v>
      </c>
      <c r="AE31" s="4" t="s">
        <v>8</v>
      </c>
      <c r="AF31" s="4" t="s">
        <v>22</v>
      </c>
      <c r="AG31" s="4" t="s">
        <v>5</v>
      </c>
      <c r="AH31" s="4" t="s">
        <v>9</v>
      </c>
      <c r="AI31" s="4" t="s">
        <v>8</v>
      </c>
      <c r="AJ31" s="4" t="s">
        <v>11</v>
      </c>
      <c r="AK31" s="4" t="s">
        <v>5</v>
      </c>
      <c r="AL31" s="4" t="s">
        <v>19</v>
      </c>
      <c r="AM31" s="4" t="s">
        <v>20</v>
      </c>
      <c r="AN31" s="4" t="s">
        <v>8</v>
      </c>
      <c r="AO31" s="4" t="s">
        <v>5</v>
      </c>
      <c r="AP31" s="5" t="s">
        <v>21</v>
      </c>
      <c r="AQ31" s="5">
        <v>1700</v>
      </c>
      <c r="AR31" s="5">
        <v>2</v>
      </c>
      <c r="AS31" s="4">
        <v>4</v>
      </c>
      <c r="AT31" s="5" t="s">
        <v>5</v>
      </c>
      <c r="AU31" s="4">
        <v>10</v>
      </c>
      <c r="AV31" s="5" t="s">
        <v>8</v>
      </c>
      <c r="AW31" s="4">
        <v>0</v>
      </c>
      <c r="AX31" s="4" t="s">
        <v>8</v>
      </c>
      <c r="AY31" s="5" t="s">
        <v>11</v>
      </c>
      <c r="AZ31" s="4">
        <v>0</v>
      </c>
      <c r="BA31" s="4" t="s">
        <v>13</v>
      </c>
      <c r="BB31" s="5" t="s">
        <v>11</v>
      </c>
      <c r="BC31" s="5">
        <v>0</v>
      </c>
      <c r="BD31" s="4">
        <v>0</v>
      </c>
      <c r="BE31" s="4" t="s">
        <v>8</v>
      </c>
      <c r="BF31" s="4" t="s">
        <v>14</v>
      </c>
      <c r="BG31" s="4" t="s">
        <v>5</v>
      </c>
      <c r="BH31" s="4" t="s">
        <v>5</v>
      </c>
      <c r="BI31" s="4" t="s">
        <v>5</v>
      </c>
      <c r="BJ31" s="4" t="s">
        <v>8</v>
      </c>
      <c r="BK31" s="4" t="s">
        <v>5</v>
      </c>
      <c r="BL31" s="5" t="s">
        <v>8</v>
      </c>
      <c r="BM31" s="5">
        <v>5</v>
      </c>
      <c r="BN31" s="4">
        <v>13</v>
      </c>
      <c r="BO31" s="4" t="s">
        <v>5</v>
      </c>
      <c r="BP31" s="4" t="s">
        <v>8</v>
      </c>
      <c r="BQ31" s="4" t="s">
        <v>11</v>
      </c>
      <c r="BR31" s="4" t="s">
        <v>11</v>
      </c>
      <c r="BS31" s="5" t="s">
        <v>11</v>
      </c>
      <c r="BT31" s="5" t="s">
        <v>11</v>
      </c>
      <c r="BU31" s="5">
        <v>0</v>
      </c>
      <c r="BV31" s="5">
        <v>0</v>
      </c>
      <c r="BW31" s="4">
        <v>0</v>
      </c>
      <c r="BX31" s="5">
        <v>0</v>
      </c>
      <c r="BY31" s="5" t="s">
        <v>5</v>
      </c>
      <c r="BZ31" s="4">
        <v>0</v>
      </c>
      <c r="CA31" s="5">
        <v>1</v>
      </c>
      <c r="CB31" s="4" t="s">
        <v>8</v>
      </c>
      <c r="CC31" s="4">
        <v>0</v>
      </c>
      <c r="CD31" s="4" t="s">
        <v>15</v>
      </c>
      <c r="CE31" s="4" t="s">
        <v>11</v>
      </c>
      <c r="CF31" s="26" t="s">
        <v>15</v>
      </c>
      <c r="CG31" s="35" t="s">
        <v>1549</v>
      </c>
      <c r="CH31" s="27">
        <f>VLOOKUP(E31,Criterio_Invierno!$B$5:$C$8,2,0)</f>
        <v>10</v>
      </c>
      <c r="CI31" s="24">
        <f>+VLOOKUP(F31,Criterio_Invierno!$B$10:$C$13,2,0)</f>
        <v>5</v>
      </c>
      <c r="CJ31" s="29">
        <f>+IF(X31="Mañana y tarde",Criterio_Invierno!$C$16,IF(X31="Solo mañana",Criterio_Invierno!$C$15,Criterio_Invierno!$C$17))</f>
        <v>5</v>
      </c>
      <c r="CK31" s="24">
        <f>+IF(S31=0,Criterio_Invierno!$C$22,IF(S31&lt;Criterio_Invierno!$B$20,Criterio_Invierno!$C$20,IF(S31&lt;Criterio_Invierno!$B$21,Criterio_Invierno!$C$21,0)))*IF(AN31="SI",Criterio_Invierno!$F$20,Criterio_Invierno!$F$21)*IF(AI31="SI",Criterio_Invierno!$J$20,Criterio_Invierno!$J$21)</f>
        <v>7.5</v>
      </c>
      <c r="CL31" s="29">
        <f>(IF(AE31="NO",Criterio_Invierno!$C$25,IF(AE31="SI",Criterio_Invierno!$C$26,0))+VLOOKUP(AF31,Criterio_Invierno!$E$25:$F$29,2,FALSE)+IF(AK31="-",Criterio_Invierno!$I$30,IF(ISERROR(VLOOKUP(CONCATENATE(AL31,"-",AM31),Criterio_Invierno!$H$25:$I$29,2,FALSE)),Criterio_Invierno!$I$29,VLOOKUP(CONCATENATE(AL31,"-",AM31),Criterio_Invierno!$H$25:$I$29,2,FALSE))))*IF(AG31="SI",Criterio_Invierno!$L$25,Criterio_Invierno!$L$26)</f>
        <v>70</v>
      </c>
      <c r="CM31" s="24">
        <f>+IF(AR31&gt;Criterio_Invierno!$B$33,Criterio_Invierno!$C$33,0)+IF(AU31&gt;Criterio_Invierno!$E$33,Criterio_Invierno!$F$33,0)+IF(BG31="NO",Criterio_Invierno!$I$33,0)</f>
        <v>10</v>
      </c>
      <c r="CN31" s="24">
        <f>+IF(V31&gt;=Criterio_Invierno!$B$36,Criterio_Invierno!$C$37,IF(V31&gt;=Criterio_Invierno!$B$35,Criterio_Invierno!$C$36,Criterio_Invierno!$C$35))</f>
        <v>1.5</v>
      </c>
      <c r="CO31" s="30">
        <f>IF(CD31="-",Criterio_Invierno!$G$40,VLOOKUP(CE31,Criterio_Invierno!$B$39:$C$46,2,FALSE))</f>
        <v>1</v>
      </c>
      <c r="CP31" s="28">
        <f>+VLOOKUP(F31,Criterio_Verano!$B$5:$C$7,2,FALSE)</f>
        <v>40</v>
      </c>
      <c r="CQ31" s="24">
        <f>+IF(AA31="SI",Criterio_Verano!$C$10,IF(AB31="SI",Criterio_Verano!$C$13,IF(Z31="SI",Criterio_Verano!$C$11,Criterio_Verano!$D$12)))</f>
        <v>20</v>
      </c>
      <c r="CR31" s="24">
        <f>+IF(S31=0,Criterio_Verano!$C$18,IF(S31&lt;Criterio_Verano!$B$16,Criterio_Verano!$C$16,IF(S31&lt;Criterio_Verano!$B$17,Criterio_Verano!$C$17,Criterio_Verano!$C$18)))+IF(AE31="NO",Criterio_Verano!$F$17,Criterio_Verano!$F$16)</f>
        <v>12.5</v>
      </c>
      <c r="CS31" s="31">
        <f>+IF(AK31="NO",Criterio_Verano!$C$23,IF(AL31="PERSIANAS",Criterio_Verano!$C$21,Criterio_Verano!$C$22)+IF(AM31="DEFICIENTE",Criterio_Verano!$F$22,Criterio_Verano!$F$21))</f>
        <v>25</v>
      </c>
    </row>
    <row r="32" spans="1:97">
      <c r="A32" s="2" t="s">
        <v>1299</v>
      </c>
      <c r="B32" s="4" t="s">
        <v>1</v>
      </c>
      <c r="C32" s="29">
        <f t="shared" si="0"/>
        <v>172.5</v>
      </c>
      <c r="D32" s="24">
        <f t="shared" si="1"/>
        <v>97.5</v>
      </c>
      <c r="E32" s="2" t="s">
        <v>140</v>
      </c>
      <c r="F32" s="3">
        <v>4</v>
      </c>
      <c r="G32" s="4" t="s">
        <v>1300</v>
      </c>
      <c r="H32" s="4" t="s">
        <v>34</v>
      </c>
      <c r="I32" s="4" t="s">
        <v>344</v>
      </c>
      <c r="J32" s="29" t="str">
        <f>VLOOKUP(I32,SEV_20000!$B$2:$D$89,3,FALSE)</f>
        <v>Sí</v>
      </c>
      <c r="K32" s="4" t="s">
        <v>1301</v>
      </c>
      <c r="L32" s="4" t="s">
        <v>2</v>
      </c>
      <c r="M32" s="4" t="s">
        <v>1302</v>
      </c>
      <c r="N32" s="4" t="s">
        <v>1303</v>
      </c>
      <c r="O32" s="4" t="s">
        <v>1304</v>
      </c>
      <c r="P32" s="4" t="s">
        <v>1305</v>
      </c>
      <c r="Q32" s="4" t="s">
        <v>30</v>
      </c>
      <c r="R32" s="5" t="s">
        <v>1306</v>
      </c>
      <c r="S32" s="4">
        <v>1979</v>
      </c>
      <c r="T32" s="5" t="s">
        <v>13</v>
      </c>
      <c r="U32" s="5">
        <v>2017</v>
      </c>
      <c r="V32" s="5">
        <v>430</v>
      </c>
      <c r="W32" s="4">
        <v>22</v>
      </c>
      <c r="X32" s="4" t="s">
        <v>4</v>
      </c>
      <c r="Y32" s="4" t="s">
        <v>5</v>
      </c>
      <c r="Z32" s="42" t="s">
        <v>5</v>
      </c>
      <c r="AA32" s="4"/>
      <c r="AB32" s="4" t="s">
        <v>5</v>
      </c>
      <c r="AC32" s="4" t="s">
        <v>5</v>
      </c>
      <c r="AD32" s="4" t="s">
        <v>17</v>
      </c>
      <c r="AE32" s="4" t="s">
        <v>8</v>
      </c>
      <c r="AF32" s="4" t="s">
        <v>7</v>
      </c>
      <c r="AG32" s="4" t="s">
        <v>5</v>
      </c>
      <c r="AH32" s="4" t="s">
        <v>18</v>
      </c>
      <c r="AI32" s="4" t="s">
        <v>5</v>
      </c>
      <c r="AJ32" s="4" t="s">
        <v>10</v>
      </c>
      <c r="AK32" s="4" t="s">
        <v>8</v>
      </c>
      <c r="AL32" s="4" t="s">
        <v>11</v>
      </c>
      <c r="AM32" s="4" t="s">
        <v>11</v>
      </c>
      <c r="AN32" s="4" t="s">
        <v>8</v>
      </c>
      <c r="AO32" s="4" t="s">
        <v>5</v>
      </c>
      <c r="AP32" s="5" t="s">
        <v>21</v>
      </c>
      <c r="AQ32" s="5">
        <v>0</v>
      </c>
      <c r="AR32" s="5">
        <v>20</v>
      </c>
      <c r="AS32" s="4">
        <v>1</v>
      </c>
      <c r="AT32" s="5" t="s">
        <v>5</v>
      </c>
      <c r="AU32" s="4">
        <v>20</v>
      </c>
      <c r="AV32" s="5" t="s">
        <v>8</v>
      </c>
      <c r="AW32" s="4">
        <v>0</v>
      </c>
      <c r="AX32" s="4" t="s">
        <v>8</v>
      </c>
      <c r="AY32" s="5" t="s">
        <v>11</v>
      </c>
      <c r="AZ32" s="4">
        <v>0</v>
      </c>
      <c r="BA32" s="4" t="s">
        <v>13</v>
      </c>
      <c r="BB32" s="5" t="s">
        <v>11</v>
      </c>
      <c r="BC32" s="5">
        <v>0</v>
      </c>
      <c r="BD32" s="4">
        <v>0</v>
      </c>
      <c r="BE32" s="4" t="s">
        <v>8</v>
      </c>
      <c r="BF32" s="4" t="s">
        <v>14</v>
      </c>
      <c r="BG32" s="4" t="s">
        <v>8</v>
      </c>
      <c r="BH32" s="4" t="s">
        <v>5</v>
      </c>
      <c r="BI32" s="4" t="s">
        <v>5</v>
      </c>
      <c r="BJ32" s="4" t="s">
        <v>8</v>
      </c>
      <c r="BK32" s="4" t="s">
        <v>5</v>
      </c>
      <c r="BL32" s="5" t="s">
        <v>8</v>
      </c>
      <c r="BM32" s="5">
        <v>0</v>
      </c>
      <c r="BN32" s="4">
        <v>18</v>
      </c>
      <c r="BO32" s="4" t="s">
        <v>8</v>
      </c>
      <c r="BP32" s="4" t="s">
        <v>11</v>
      </c>
      <c r="BQ32" s="4" t="s">
        <v>11</v>
      </c>
      <c r="BR32" s="4" t="s">
        <v>11</v>
      </c>
      <c r="BS32" s="5" t="s">
        <v>11</v>
      </c>
      <c r="BT32" s="5" t="s">
        <v>11</v>
      </c>
      <c r="BU32" s="5">
        <v>0</v>
      </c>
      <c r="BV32" s="5">
        <v>0</v>
      </c>
      <c r="BW32" s="4">
        <v>0</v>
      </c>
      <c r="BX32" s="5">
        <v>0</v>
      </c>
      <c r="BY32" s="5" t="s">
        <v>11</v>
      </c>
      <c r="BZ32" s="4">
        <v>0</v>
      </c>
      <c r="CA32" s="5">
        <v>0</v>
      </c>
      <c r="CB32" s="4" t="s">
        <v>8</v>
      </c>
      <c r="CC32" s="4">
        <v>0</v>
      </c>
      <c r="CD32" s="4" t="s">
        <v>15</v>
      </c>
      <c r="CE32" s="4" t="s">
        <v>11</v>
      </c>
      <c r="CF32" s="26" t="s">
        <v>8</v>
      </c>
      <c r="CG32" s="35" t="s">
        <v>1698</v>
      </c>
      <c r="CH32" s="27">
        <f>VLOOKUP(E32,Criterio_Invierno!$B$5:$C$8,2,0)</f>
        <v>10</v>
      </c>
      <c r="CI32" s="24">
        <f>+VLOOKUP(F32,Criterio_Invierno!$B$10:$C$13,2,0)</f>
        <v>5</v>
      </c>
      <c r="CJ32" s="29">
        <f>+IF(X32="Mañana y tarde",Criterio_Invierno!$C$16,IF(X32="Solo mañana",Criterio_Invierno!$C$15,Criterio_Invierno!$C$17))</f>
        <v>5</v>
      </c>
      <c r="CK32" s="24">
        <f>+IF(S32=0,Criterio_Invierno!$C$22,IF(S32&lt;Criterio_Invierno!$B$20,Criterio_Invierno!$C$20,IF(S32&lt;Criterio_Invierno!$B$21,Criterio_Invierno!$C$21,0)))*IF(AN32="SI",Criterio_Invierno!$F$20,Criterio_Invierno!$F$21)*IF(AI32="SI",Criterio_Invierno!$J$20,Criterio_Invierno!$J$21)</f>
        <v>15</v>
      </c>
      <c r="CL32" s="29">
        <f>(IF(AE32="NO",Criterio_Invierno!$C$25,IF(AE32="SI",Criterio_Invierno!$C$26,0))+VLOOKUP(AF32,Criterio_Invierno!$E$25:$F$29,2,FALSE)+IF(AK32="-",Criterio_Invierno!$I$30,IF(ISERROR(VLOOKUP(CONCATENATE(AL32,"-",AM32),Criterio_Invierno!$H$25:$I$29,2,FALSE)),Criterio_Invierno!$I$29,VLOOKUP(CONCATENATE(AL32,"-",AM32),Criterio_Invierno!$H$25:$I$29,2,FALSE))))*IF(AG32="SI",Criterio_Invierno!$L$25,Criterio_Invierno!$L$26)</f>
        <v>50</v>
      </c>
      <c r="CM32" s="24">
        <f>+IF(AR32&gt;Criterio_Invierno!$B$33,Criterio_Invierno!$C$33,0)+IF(AU32&gt;Criterio_Invierno!$E$33,Criterio_Invierno!$F$33,0)+IF(BG32="NO",Criterio_Invierno!$I$33,0)</f>
        <v>30</v>
      </c>
      <c r="CN32" s="24">
        <f>+IF(V32&gt;=Criterio_Invierno!$B$36,Criterio_Invierno!$C$37,IF(V32&gt;=Criterio_Invierno!$B$35,Criterio_Invierno!$C$36,Criterio_Invierno!$C$35))</f>
        <v>1.5</v>
      </c>
      <c r="CO32" s="30">
        <f>IF(CD32="-",Criterio_Invierno!$G$40,VLOOKUP(CE32,Criterio_Invierno!$B$39:$C$46,2,FALSE))</f>
        <v>1</v>
      </c>
      <c r="CP32" s="28">
        <f>+VLOOKUP(F32,Criterio_Verano!$B$5:$C$7,2,FALSE)</f>
        <v>40</v>
      </c>
      <c r="CQ32" s="24">
        <f>+IF(AA32="SI",Criterio_Verano!$C$10,IF(AB32="SI",Criterio_Verano!$C$13,IF(Z32="SI",Criterio_Verano!$C$11,Criterio_Verano!$D$12)))</f>
        <v>20</v>
      </c>
      <c r="CR32" s="24">
        <f>+IF(S32=0,Criterio_Verano!$C$18,IF(S32&lt;Criterio_Verano!$B$16,Criterio_Verano!$C$16,IF(S32&lt;Criterio_Verano!$B$17,Criterio_Verano!$C$17,Criterio_Verano!$C$18)))+IF(AE32="NO",Criterio_Verano!$F$17,Criterio_Verano!$F$16)</f>
        <v>12.5</v>
      </c>
      <c r="CS32" s="31">
        <f>+IF(AK32="NO",Criterio_Verano!$C$23,IF(AL32="PERSIANAS",Criterio_Verano!$C$21,Criterio_Verano!$C$22)+IF(AM32="DEFICIENTE",Criterio_Verano!$F$22,Criterio_Verano!$F$21))</f>
        <v>25</v>
      </c>
    </row>
    <row r="33" spans="1:97">
      <c r="A33" s="2" t="s">
        <v>334</v>
      </c>
      <c r="B33" s="4" t="s">
        <v>1</v>
      </c>
      <c r="C33" s="29">
        <f t="shared" si="0"/>
        <v>127.5</v>
      </c>
      <c r="D33" s="24">
        <f t="shared" si="1"/>
        <v>97.5</v>
      </c>
      <c r="E33" s="2" t="s">
        <v>139</v>
      </c>
      <c r="F33" s="3">
        <v>4</v>
      </c>
      <c r="G33" s="4" t="s">
        <v>335</v>
      </c>
      <c r="H33" s="4" t="s">
        <v>34</v>
      </c>
      <c r="I33" s="4" t="s">
        <v>76</v>
      </c>
      <c r="J33" s="29" t="str">
        <f>VLOOKUP(I33,SEV_20000!$B$2:$D$89,3,FALSE)</f>
        <v>Sí</v>
      </c>
      <c r="K33" s="4" t="s">
        <v>336</v>
      </c>
      <c r="L33" s="4" t="s">
        <v>2</v>
      </c>
      <c r="M33" s="4" t="s">
        <v>337</v>
      </c>
      <c r="N33" s="4" t="s">
        <v>338</v>
      </c>
      <c r="O33" s="4" t="s">
        <v>339</v>
      </c>
      <c r="P33" s="4" t="s">
        <v>340</v>
      </c>
      <c r="Q33" s="4" t="s">
        <v>3</v>
      </c>
      <c r="R33" s="5" t="s">
        <v>341</v>
      </c>
      <c r="S33" s="4">
        <v>1994</v>
      </c>
      <c r="T33" s="5" t="s">
        <v>342</v>
      </c>
      <c r="U33" s="5">
        <v>0</v>
      </c>
      <c r="V33" s="5">
        <v>196</v>
      </c>
      <c r="W33" s="4">
        <v>11</v>
      </c>
      <c r="X33" s="4" t="s">
        <v>16</v>
      </c>
      <c r="Y33" s="4" t="s">
        <v>5</v>
      </c>
      <c r="Z33" s="42" t="s">
        <v>5</v>
      </c>
      <c r="AA33" s="4"/>
      <c r="AB33" s="4" t="s">
        <v>5</v>
      </c>
      <c r="AC33" s="4" t="s">
        <v>5</v>
      </c>
      <c r="AD33" s="4" t="s">
        <v>6</v>
      </c>
      <c r="AE33" s="4" t="s">
        <v>8</v>
      </c>
      <c r="AF33" s="4" t="s">
        <v>22</v>
      </c>
      <c r="AG33" s="4" t="s">
        <v>5</v>
      </c>
      <c r="AH33" s="4" t="s">
        <v>18</v>
      </c>
      <c r="AI33" s="4" t="s">
        <v>5</v>
      </c>
      <c r="AJ33" s="4" t="s">
        <v>10</v>
      </c>
      <c r="AK33" s="4" t="s">
        <v>5</v>
      </c>
      <c r="AL33" s="4" t="s">
        <v>19</v>
      </c>
      <c r="AM33" s="4" t="s">
        <v>20</v>
      </c>
      <c r="AN33" s="4" t="s">
        <v>5</v>
      </c>
      <c r="AO33" s="4" t="s">
        <v>8</v>
      </c>
      <c r="AP33" s="5" t="s">
        <v>11</v>
      </c>
      <c r="AQ33" s="5">
        <v>0</v>
      </c>
      <c r="AR33" s="5">
        <v>0</v>
      </c>
      <c r="AS33" s="4">
        <v>0</v>
      </c>
      <c r="AT33" s="5" t="s">
        <v>11</v>
      </c>
      <c r="AU33" s="4">
        <v>0</v>
      </c>
      <c r="AV33" s="5" t="s">
        <v>8</v>
      </c>
      <c r="AW33" s="4">
        <v>0</v>
      </c>
      <c r="AX33" s="4" t="s">
        <v>8</v>
      </c>
      <c r="AY33" s="5" t="s">
        <v>11</v>
      </c>
      <c r="AZ33" s="4">
        <v>0</v>
      </c>
      <c r="BA33" s="4" t="s">
        <v>13</v>
      </c>
      <c r="BB33" s="5" t="s">
        <v>11</v>
      </c>
      <c r="BC33" s="5">
        <v>0</v>
      </c>
      <c r="BD33" s="4">
        <v>0</v>
      </c>
      <c r="BE33" s="4" t="s">
        <v>8</v>
      </c>
      <c r="BF33" s="4" t="s">
        <v>14</v>
      </c>
      <c r="BG33" s="4" t="s">
        <v>5</v>
      </c>
      <c r="BH33" s="4" t="s">
        <v>8</v>
      </c>
      <c r="BI33" s="4" t="s">
        <v>11</v>
      </c>
      <c r="BJ33" s="4" t="s">
        <v>13</v>
      </c>
      <c r="BK33" s="4" t="s">
        <v>11</v>
      </c>
      <c r="BL33" s="5" t="s">
        <v>11</v>
      </c>
      <c r="BM33" s="5">
        <v>10</v>
      </c>
      <c r="BN33" s="4">
        <v>10</v>
      </c>
      <c r="BO33" s="4" t="s">
        <v>8</v>
      </c>
      <c r="BP33" s="4" t="s">
        <v>11</v>
      </c>
      <c r="BQ33" s="4" t="s">
        <v>11</v>
      </c>
      <c r="BR33" s="4" t="s">
        <v>11</v>
      </c>
      <c r="BS33" s="5" t="s">
        <v>11</v>
      </c>
      <c r="BT33" s="5" t="s">
        <v>11</v>
      </c>
      <c r="BU33" s="5">
        <v>0</v>
      </c>
      <c r="BV33" s="5">
        <v>0</v>
      </c>
      <c r="BW33" s="4">
        <v>0</v>
      </c>
      <c r="BX33" s="5">
        <v>0</v>
      </c>
      <c r="BY33" s="5" t="s">
        <v>11</v>
      </c>
      <c r="BZ33" s="4">
        <v>0</v>
      </c>
      <c r="CA33" s="5">
        <v>0</v>
      </c>
      <c r="CB33" s="4" t="s">
        <v>8</v>
      </c>
      <c r="CC33" s="4">
        <v>0</v>
      </c>
      <c r="CD33" s="4" t="s">
        <v>8</v>
      </c>
      <c r="CE33" s="4" t="s">
        <v>11</v>
      </c>
      <c r="CF33" s="26" t="s">
        <v>8</v>
      </c>
      <c r="CG33" s="35" t="s">
        <v>1548</v>
      </c>
      <c r="CH33" s="27">
        <f>VLOOKUP(E33,Criterio_Invierno!$B$5:$C$8,2,0)</f>
        <v>7.5</v>
      </c>
      <c r="CI33" s="24">
        <f>+VLOOKUP(F33,Criterio_Invierno!$B$10:$C$13,2,0)</f>
        <v>5</v>
      </c>
      <c r="CJ33" s="29">
        <f>+IF(X33="Mañana y tarde",Criterio_Invierno!$C$16,IF(X33="Solo mañana",Criterio_Invierno!$C$15,Criterio_Invierno!$C$17))</f>
        <v>15</v>
      </c>
      <c r="CK33" s="24">
        <f>+IF(S33=0,Criterio_Invierno!$C$22,IF(S33&lt;Criterio_Invierno!$B$20,Criterio_Invierno!$C$20,IF(S33&lt;Criterio_Invierno!$B$21,Criterio_Invierno!$C$21,0)))*IF(AN33="SI",Criterio_Invierno!$F$20,Criterio_Invierno!$F$21)*IF(AI33="SI",Criterio_Invierno!$J$20,Criterio_Invierno!$J$21)</f>
        <v>30</v>
      </c>
      <c r="CL33" s="29">
        <f>(IF(AE33="NO",Criterio_Invierno!$C$25,IF(AE33="SI",Criterio_Invierno!$C$26,0))+VLOOKUP(AF33,Criterio_Invierno!$E$25:$F$29,2,FALSE)+IF(AK33="-",Criterio_Invierno!$I$30,IF(ISERROR(VLOOKUP(CONCATENATE(AL33,"-",AM33),Criterio_Invierno!$H$25:$I$29,2,FALSE)),Criterio_Invierno!$I$29,VLOOKUP(CONCATENATE(AL33,"-",AM33),Criterio_Invierno!$H$25:$I$29,2,FALSE))))*IF(AG33="SI",Criterio_Invierno!$L$25,Criterio_Invierno!$L$26)</f>
        <v>70</v>
      </c>
      <c r="CM33" s="24">
        <f>+IF(AR33&gt;Criterio_Invierno!$B$33,Criterio_Invierno!$C$33,0)+IF(AU33&gt;Criterio_Invierno!$E$33,Criterio_Invierno!$F$33,0)+IF(BG33="NO",Criterio_Invierno!$I$33,0)</f>
        <v>0</v>
      </c>
      <c r="CN33" s="24">
        <f>+IF(V33&gt;=Criterio_Invierno!$B$36,Criterio_Invierno!$C$37,IF(V33&gt;=Criterio_Invierno!$B$35,Criterio_Invierno!$C$36,Criterio_Invierno!$C$35))</f>
        <v>1</v>
      </c>
      <c r="CO33" s="30">
        <f>IF(CD33="-",Criterio_Invierno!$G$40,VLOOKUP(CE33,Criterio_Invierno!$B$39:$C$46,2,FALSE))</f>
        <v>1</v>
      </c>
      <c r="CP33" s="28">
        <f>+VLOOKUP(F33,Criterio_Verano!$B$5:$C$7,2,FALSE)</f>
        <v>40</v>
      </c>
      <c r="CQ33" s="24">
        <f>+IF(AA33="SI",Criterio_Verano!$C$10,IF(AB33="SI",Criterio_Verano!$C$13,IF(Z33="SI",Criterio_Verano!$C$11,Criterio_Verano!$D$12)))</f>
        <v>20</v>
      </c>
      <c r="CR33" s="24">
        <f>+IF(S33=0,Criterio_Verano!$C$18,IF(S33&lt;Criterio_Verano!$B$16,Criterio_Verano!$C$16,IF(S33&lt;Criterio_Verano!$B$17,Criterio_Verano!$C$17,Criterio_Verano!$C$18)))+IF(AE33="NO",Criterio_Verano!$F$17,Criterio_Verano!$F$16)</f>
        <v>12.5</v>
      </c>
      <c r="CS33" s="31">
        <f>+IF(AK33="NO",Criterio_Verano!$C$23,IF(AL33="PERSIANAS",Criterio_Verano!$C$21,Criterio_Verano!$C$22)+IF(AM33="DEFICIENTE",Criterio_Verano!$F$22,Criterio_Verano!$F$21))</f>
        <v>25</v>
      </c>
    </row>
    <row r="34" spans="1:97">
      <c r="A34" s="2" t="s">
        <v>194</v>
      </c>
      <c r="B34" s="4" t="s">
        <v>1</v>
      </c>
      <c r="C34" s="29">
        <f t="shared" si="0"/>
        <v>110</v>
      </c>
      <c r="D34" s="24">
        <f t="shared" si="1"/>
        <v>97.5</v>
      </c>
      <c r="E34" s="2" t="s">
        <v>140</v>
      </c>
      <c r="F34" s="3">
        <v>4</v>
      </c>
      <c r="G34" s="4" t="s">
        <v>125</v>
      </c>
      <c r="H34" s="4" t="s">
        <v>34</v>
      </c>
      <c r="I34" s="4" t="s">
        <v>195</v>
      </c>
      <c r="J34" s="29" t="str">
        <f>VLOOKUP(I34,SEV_20000!$B$2:$D$89,3,FALSE)</f>
        <v>Sí</v>
      </c>
      <c r="K34" s="4" t="s">
        <v>196</v>
      </c>
      <c r="L34" s="4" t="s">
        <v>41</v>
      </c>
      <c r="M34" s="4" t="s">
        <v>197</v>
      </c>
      <c r="N34" s="4" t="s">
        <v>198</v>
      </c>
      <c r="O34" s="4" t="s">
        <v>199</v>
      </c>
      <c r="P34" s="4" t="s">
        <v>200</v>
      </c>
      <c r="Q34" s="4" t="s">
        <v>30</v>
      </c>
      <c r="R34" s="5" t="s">
        <v>204</v>
      </c>
      <c r="S34" s="4">
        <v>1995</v>
      </c>
      <c r="T34" s="5" t="s">
        <v>202</v>
      </c>
      <c r="U34" s="5">
        <v>0</v>
      </c>
      <c r="V34" s="5">
        <v>24</v>
      </c>
      <c r="W34" s="4">
        <v>4</v>
      </c>
      <c r="X34" s="4" t="s">
        <v>4</v>
      </c>
      <c r="Y34" s="4" t="s">
        <v>8</v>
      </c>
      <c r="Z34" s="38" t="s">
        <v>5</v>
      </c>
      <c r="AA34" s="4"/>
      <c r="AB34" s="4" t="s">
        <v>5</v>
      </c>
      <c r="AC34" s="4" t="s">
        <v>8</v>
      </c>
      <c r="AD34" s="4" t="s">
        <v>6</v>
      </c>
      <c r="AE34" s="4" t="s">
        <v>8</v>
      </c>
      <c r="AF34" s="4" t="s">
        <v>7</v>
      </c>
      <c r="AG34" s="4" t="s">
        <v>5</v>
      </c>
      <c r="AH34" s="4" t="s">
        <v>9</v>
      </c>
      <c r="AI34" s="4" t="s">
        <v>5</v>
      </c>
      <c r="AJ34" s="4" t="s">
        <v>10</v>
      </c>
      <c r="AK34" s="4" t="s">
        <v>8</v>
      </c>
      <c r="AL34" s="4" t="s">
        <v>11</v>
      </c>
      <c r="AM34" s="4" t="s">
        <v>11</v>
      </c>
      <c r="AN34" s="4" t="s">
        <v>5</v>
      </c>
      <c r="AO34" s="4" t="s">
        <v>8</v>
      </c>
      <c r="AP34" s="5" t="s">
        <v>11</v>
      </c>
      <c r="AQ34" s="5">
        <v>0</v>
      </c>
      <c r="AR34" s="5">
        <v>0</v>
      </c>
      <c r="AS34" s="4">
        <v>0</v>
      </c>
      <c r="AT34" s="5" t="s">
        <v>11</v>
      </c>
      <c r="AU34" s="4">
        <v>0</v>
      </c>
      <c r="AV34" s="5" t="s">
        <v>8</v>
      </c>
      <c r="AW34" s="4">
        <v>0</v>
      </c>
      <c r="AX34" s="4" t="s">
        <v>8</v>
      </c>
      <c r="AY34" s="5" t="s">
        <v>11</v>
      </c>
      <c r="AZ34" s="4">
        <v>0</v>
      </c>
      <c r="BA34" s="4" t="s">
        <v>13</v>
      </c>
      <c r="BB34" s="5" t="s">
        <v>11</v>
      </c>
      <c r="BC34" s="5">
        <v>0</v>
      </c>
      <c r="BD34" s="4">
        <v>0</v>
      </c>
      <c r="BE34" s="4" t="s">
        <v>8</v>
      </c>
      <c r="BF34" s="4" t="s">
        <v>14</v>
      </c>
      <c r="BG34" s="4" t="s">
        <v>8</v>
      </c>
      <c r="BH34" s="4" t="s">
        <v>8</v>
      </c>
      <c r="BI34" s="4" t="s">
        <v>11</v>
      </c>
      <c r="BJ34" s="4" t="s">
        <v>13</v>
      </c>
      <c r="BK34" s="4" t="s">
        <v>11</v>
      </c>
      <c r="BL34" s="5" t="s">
        <v>11</v>
      </c>
      <c r="BM34" s="5">
        <v>1</v>
      </c>
      <c r="BN34" s="4">
        <v>1</v>
      </c>
      <c r="BO34" s="4" t="s">
        <v>8</v>
      </c>
      <c r="BP34" s="4" t="s">
        <v>11</v>
      </c>
      <c r="BQ34" s="4" t="s">
        <v>11</v>
      </c>
      <c r="BR34" s="4" t="s">
        <v>11</v>
      </c>
      <c r="BS34" s="5" t="s">
        <v>11</v>
      </c>
      <c r="BT34" s="5" t="s">
        <v>11</v>
      </c>
      <c r="BU34" s="5">
        <v>0</v>
      </c>
      <c r="BV34" s="5">
        <v>0</v>
      </c>
      <c r="BW34" s="4">
        <v>0</v>
      </c>
      <c r="BX34" s="5">
        <v>0</v>
      </c>
      <c r="BY34" s="5" t="s">
        <v>11</v>
      </c>
      <c r="BZ34" s="4">
        <v>0</v>
      </c>
      <c r="CA34" s="5">
        <v>0</v>
      </c>
      <c r="CB34" s="4" t="s">
        <v>8</v>
      </c>
      <c r="CC34" s="4">
        <v>0</v>
      </c>
      <c r="CD34" s="4" t="s">
        <v>15</v>
      </c>
      <c r="CE34" s="4" t="s">
        <v>11</v>
      </c>
      <c r="CF34" s="26" t="s">
        <v>8</v>
      </c>
      <c r="CG34" s="35" t="s">
        <v>1532</v>
      </c>
      <c r="CH34" s="27">
        <f>VLOOKUP(E34,Criterio_Invierno!$B$5:$C$8,2,0)</f>
        <v>10</v>
      </c>
      <c r="CI34" s="24">
        <f>+VLOOKUP(F34,Criterio_Invierno!$B$10:$C$13,2,0)</f>
        <v>5</v>
      </c>
      <c r="CJ34" s="29">
        <f>+IF(X34="Mañana y tarde",Criterio_Invierno!$C$16,IF(X34="Solo mañana",Criterio_Invierno!$C$15,Criterio_Invierno!$C$17))</f>
        <v>5</v>
      </c>
      <c r="CK34" s="24">
        <f>+IF(S34=0,Criterio_Invierno!$C$22,IF(S34&lt;Criterio_Invierno!$B$20,Criterio_Invierno!$C$20,IF(S34&lt;Criterio_Invierno!$B$21,Criterio_Invierno!$C$21,0)))*IF(AN34="SI",Criterio_Invierno!$F$20,Criterio_Invierno!$F$21)*IF(AI34="SI",Criterio_Invierno!$J$20,Criterio_Invierno!$J$21)</f>
        <v>30</v>
      </c>
      <c r="CL34" s="29">
        <f>(IF(AE34="NO",Criterio_Invierno!$C$25,IF(AE34="SI",Criterio_Invierno!$C$26,0))+VLOOKUP(AF34,Criterio_Invierno!$E$25:$F$29,2,FALSE)+IF(AK34="-",Criterio_Invierno!$I$30,IF(ISERROR(VLOOKUP(CONCATENATE(AL34,"-",AM34),Criterio_Invierno!$H$25:$I$29,2,FALSE)),Criterio_Invierno!$I$29,VLOOKUP(CONCATENATE(AL34,"-",AM34),Criterio_Invierno!$H$25:$I$29,2,FALSE))))*IF(AG34="SI",Criterio_Invierno!$L$25,Criterio_Invierno!$L$26)</f>
        <v>50</v>
      </c>
      <c r="CM34" s="24">
        <f>+IF(AR34&gt;Criterio_Invierno!$B$33,Criterio_Invierno!$C$33,0)+IF(AU34&gt;Criterio_Invierno!$E$33,Criterio_Invierno!$F$33,0)+IF(BG34="NO",Criterio_Invierno!$I$33,0)</f>
        <v>10</v>
      </c>
      <c r="CN34" s="24">
        <f>+IF(V34&gt;=Criterio_Invierno!$B$36,Criterio_Invierno!$C$37,IF(V34&gt;=Criterio_Invierno!$B$35,Criterio_Invierno!$C$36,Criterio_Invierno!$C$35))</f>
        <v>1</v>
      </c>
      <c r="CO34" s="30">
        <f>IF(CD34="-",Criterio_Invierno!$G$40,VLOOKUP(CE34,Criterio_Invierno!$B$39:$C$46,2,FALSE))</f>
        <v>1</v>
      </c>
      <c r="CP34" s="28">
        <f>+VLOOKUP(F34,Criterio_Verano!$B$5:$C$7,2,FALSE)</f>
        <v>40</v>
      </c>
      <c r="CQ34" s="24">
        <f>+IF(AA34="SI",Criterio_Verano!$C$10,IF(AB34="SI",Criterio_Verano!$C$13,IF(Z34="SI",Criterio_Verano!$C$11,Criterio_Verano!$D$12)))</f>
        <v>20</v>
      </c>
      <c r="CR34" s="24">
        <f>+IF(S34=0,Criterio_Verano!$C$18,IF(S34&lt;Criterio_Verano!$B$16,Criterio_Verano!$C$16,IF(S34&lt;Criterio_Verano!$B$17,Criterio_Verano!$C$17,Criterio_Verano!$C$18)))+IF(AE34="NO",Criterio_Verano!$F$17,Criterio_Verano!$F$16)</f>
        <v>12.5</v>
      </c>
      <c r="CS34" s="31">
        <f>+IF(AK34="NO",Criterio_Verano!$C$23,IF(AL34="PERSIANAS",Criterio_Verano!$C$21,Criterio_Verano!$C$22)+IF(AM34="DEFICIENTE",Criterio_Verano!$F$22,Criterio_Verano!$F$21))</f>
        <v>25</v>
      </c>
    </row>
    <row r="35" spans="1:97">
      <c r="A35" s="2" t="s">
        <v>1149</v>
      </c>
      <c r="B35" s="4" t="s">
        <v>1</v>
      </c>
      <c r="C35" s="29">
        <f t="shared" si="0"/>
        <v>127.5</v>
      </c>
      <c r="D35" s="24">
        <f t="shared" si="1"/>
        <v>97.5</v>
      </c>
      <c r="E35" s="2" t="s">
        <v>139</v>
      </c>
      <c r="F35" s="3">
        <v>4</v>
      </c>
      <c r="G35" s="4" t="s">
        <v>1150</v>
      </c>
      <c r="H35" s="4" t="s">
        <v>34</v>
      </c>
      <c r="I35" s="4" t="s">
        <v>1093</v>
      </c>
      <c r="J35" s="29" t="str">
        <f>VLOOKUP(I35,SEV_20000!$B$2:$D$89,3,FALSE)</f>
        <v>Sí</v>
      </c>
      <c r="K35" s="4" t="s">
        <v>1151</v>
      </c>
      <c r="L35" s="4" t="s">
        <v>2</v>
      </c>
      <c r="M35" s="4" t="s">
        <v>1152</v>
      </c>
      <c r="N35" s="4" t="s">
        <v>1153</v>
      </c>
      <c r="O35" s="4" t="s">
        <v>1154</v>
      </c>
      <c r="P35" s="4" t="s">
        <v>1155</v>
      </c>
      <c r="Q35" s="4" t="s">
        <v>30</v>
      </c>
      <c r="R35" s="5" t="s">
        <v>1156</v>
      </c>
      <c r="S35" s="4">
        <v>1992</v>
      </c>
      <c r="T35" s="5" t="s">
        <v>1157</v>
      </c>
      <c r="U35" s="5">
        <v>0</v>
      </c>
      <c r="V35" s="5">
        <v>404</v>
      </c>
      <c r="W35" s="4">
        <v>24</v>
      </c>
      <c r="X35" s="4" t="s">
        <v>16</v>
      </c>
      <c r="Y35" s="4" t="s">
        <v>5</v>
      </c>
      <c r="Z35" s="42" t="s">
        <v>5</v>
      </c>
      <c r="AA35" s="4"/>
      <c r="AB35" s="4" t="s">
        <v>5</v>
      </c>
      <c r="AC35" s="4" t="s">
        <v>5</v>
      </c>
      <c r="AD35" s="4" t="s">
        <v>17</v>
      </c>
      <c r="AE35" s="4" t="s">
        <v>8</v>
      </c>
      <c r="AF35" s="4" t="s">
        <v>7</v>
      </c>
      <c r="AG35" s="4" t="s">
        <v>5</v>
      </c>
      <c r="AH35" s="4" t="s">
        <v>9</v>
      </c>
      <c r="AI35" s="4" t="s">
        <v>8</v>
      </c>
      <c r="AJ35" s="4" t="s">
        <v>11</v>
      </c>
      <c r="AK35" s="4" t="s">
        <v>8</v>
      </c>
      <c r="AL35" s="4" t="s">
        <v>11</v>
      </c>
      <c r="AM35" s="4" t="s">
        <v>11</v>
      </c>
      <c r="AN35" s="4" t="s">
        <v>8</v>
      </c>
      <c r="AO35" s="4" t="s">
        <v>8</v>
      </c>
      <c r="AP35" s="5" t="s">
        <v>11</v>
      </c>
      <c r="AQ35" s="5">
        <v>0</v>
      </c>
      <c r="AR35" s="5">
        <v>0</v>
      </c>
      <c r="AS35" s="4">
        <v>0</v>
      </c>
      <c r="AT35" s="5" t="s">
        <v>11</v>
      </c>
      <c r="AU35" s="4">
        <v>0</v>
      </c>
      <c r="AV35" s="5" t="s">
        <v>8</v>
      </c>
      <c r="AW35" s="4">
        <v>0</v>
      </c>
      <c r="AX35" s="4" t="s">
        <v>5</v>
      </c>
      <c r="AY35" s="5" t="s">
        <v>26</v>
      </c>
      <c r="AZ35" s="4">
        <v>19</v>
      </c>
      <c r="BA35" s="4" t="s">
        <v>5</v>
      </c>
      <c r="BB35" s="5" t="s">
        <v>5</v>
      </c>
      <c r="BC35" s="5">
        <v>10</v>
      </c>
      <c r="BD35" s="4">
        <v>8</v>
      </c>
      <c r="BE35" s="4" t="s">
        <v>8</v>
      </c>
      <c r="BF35" s="4" t="s">
        <v>14</v>
      </c>
      <c r="BG35" s="4" t="s">
        <v>5</v>
      </c>
      <c r="BH35" s="4" t="s">
        <v>8</v>
      </c>
      <c r="BI35" s="4" t="s">
        <v>11</v>
      </c>
      <c r="BJ35" s="4" t="s">
        <v>13</v>
      </c>
      <c r="BK35" s="4" t="s">
        <v>11</v>
      </c>
      <c r="BL35" s="5" t="s">
        <v>11</v>
      </c>
      <c r="BM35" s="5">
        <v>19</v>
      </c>
      <c r="BN35" s="4">
        <v>21</v>
      </c>
      <c r="BO35" s="4" t="s">
        <v>8</v>
      </c>
      <c r="BP35" s="4" t="s">
        <v>11</v>
      </c>
      <c r="BQ35" s="4" t="s">
        <v>11</v>
      </c>
      <c r="BR35" s="4" t="s">
        <v>11</v>
      </c>
      <c r="BS35" s="5" t="s">
        <v>11</v>
      </c>
      <c r="BT35" s="5" t="s">
        <v>11</v>
      </c>
      <c r="BU35" s="5">
        <v>0</v>
      </c>
      <c r="BV35" s="5">
        <v>0</v>
      </c>
      <c r="BW35" s="4">
        <v>0</v>
      </c>
      <c r="BX35" s="5">
        <v>0</v>
      </c>
      <c r="BY35" s="5" t="s">
        <v>11</v>
      </c>
      <c r="BZ35" s="4">
        <v>0</v>
      </c>
      <c r="CA35" s="5">
        <v>0</v>
      </c>
      <c r="CB35" s="4" t="s">
        <v>8</v>
      </c>
      <c r="CC35" s="4">
        <v>0</v>
      </c>
      <c r="CD35" s="4" t="s">
        <v>15</v>
      </c>
      <c r="CE35" s="4" t="s">
        <v>11</v>
      </c>
      <c r="CF35" s="26" t="s">
        <v>15</v>
      </c>
      <c r="CG35" s="35" t="s">
        <v>1675</v>
      </c>
      <c r="CH35" s="27">
        <f>VLOOKUP(E35,Criterio_Invierno!$B$5:$C$8,2,0)</f>
        <v>7.5</v>
      </c>
      <c r="CI35" s="24">
        <f>+VLOOKUP(F35,Criterio_Invierno!$B$10:$C$13,2,0)</f>
        <v>5</v>
      </c>
      <c r="CJ35" s="29">
        <f>+IF(X35="Mañana y tarde",Criterio_Invierno!$C$16,IF(X35="Solo mañana",Criterio_Invierno!$C$15,Criterio_Invierno!$C$17))</f>
        <v>15</v>
      </c>
      <c r="CK35" s="24">
        <f>+IF(S35=0,Criterio_Invierno!$C$22,IF(S35&lt;Criterio_Invierno!$B$20,Criterio_Invierno!$C$20,IF(S35&lt;Criterio_Invierno!$B$21,Criterio_Invierno!$C$21,0)))*IF(AN35="SI",Criterio_Invierno!$F$20,Criterio_Invierno!$F$21)*IF(AI35="SI",Criterio_Invierno!$J$20,Criterio_Invierno!$J$21)</f>
        <v>7.5</v>
      </c>
      <c r="CL35" s="29">
        <f>(IF(AE35="NO",Criterio_Invierno!$C$25,IF(AE35="SI",Criterio_Invierno!$C$26,0))+VLOOKUP(AF35,Criterio_Invierno!$E$25:$F$29,2,FALSE)+IF(AK35="-",Criterio_Invierno!$I$30,IF(ISERROR(VLOOKUP(CONCATENATE(AL35,"-",AM35),Criterio_Invierno!$H$25:$I$29,2,FALSE)),Criterio_Invierno!$I$29,VLOOKUP(CONCATENATE(AL35,"-",AM35),Criterio_Invierno!$H$25:$I$29,2,FALSE))))*IF(AG35="SI",Criterio_Invierno!$L$25,Criterio_Invierno!$L$26)</f>
        <v>50</v>
      </c>
      <c r="CM35" s="24">
        <f>+IF(AR35&gt;Criterio_Invierno!$B$33,Criterio_Invierno!$C$33,0)+IF(AU35&gt;Criterio_Invierno!$E$33,Criterio_Invierno!$F$33,0)+IF(BG35="NO",Criterio_Invierno!$I$33,0)</f>
        <v>0</v>
      </c>
      <c r="CN35" s="24">
        <f>+IF(V35&gt;=Criterio_Invierno!$B$36,Criterio_Invierno!$C$37,IF(V35&gt;=Criterio_Invierno!$B$35,Criterio_Invierno!$C$36,Criterio_Invierno!$C$35))</f>
        <v>1.5</v>
      </c>
      <c r="CO35" s="30">
        <f>IF(CD35="-",Criterio_Invierno!$G$40,VLOOKUP(CE35,Criterio_Invierno!$B$39:$C$46,2,FALSE))</f>
        <v>1</v>
      </c>
      <c r="CP35" s="28">
        <f>+VLOOKUP(F35,Criterio_Verano!$B$5:$C$7,2,FALSE)</f>
        <v>40</v>
      </c>
      <c r="CQ35" s="24">
        <f>+IF(AA35="SI",Criterio_Verano!$C$10,IF(AB35="SI",Criterio_Verano!$C$13,IF(Z35="SI",Criterio_Verano!$C$11,Criterio_Verano!$D$12)))</f>
        <v>20</v>
      </c>
      <c r="CR35" s="24">
        <f>+IF(S35=0,Criterio_Verano!$C$18,IF(S35&lt;Criterio_Verano!$B$16,Criterio_Verano!$C$16,IF(S35&lt;Criterio_Verano!$B$17,Criterio_Verano!$C$17,Criterio_Verano!$C$18)))+IF(AE35="NO",Criterio_Verano!$F$17,Criterio_Verano!$F$16)</f>
        <v>12.5</v>
      </c>
      <c r="CS35" s="31">
        <f>+IF(AK35="NO",Criterio_Verano!$C$23,IF(AL35="PERSIANAS",Criterio_Verano!$C$21,Criterio_Verano!$C$22)+IF(AM35="DEFICIENTE",Criterio_Verano!$F$22,Criterio_Verano!$F$21))</f>
        <v>25</v>
      </c>
    </row>
    <row r="36" spans="1:97">
      <c r="A36" s="2" t="s">
        <v>1167</v>
      </c>
      <c r="B36" s="4" t="s">
        <v>1</v>
      </c>
      <c r="C36" s="29">
        <f t="shared" si="0"/>
        <v>42.5</v>
      </c>
      <c r="D36" s="24">
        <f t="shared" si="1"/>
        <v>95</v>
      </c>
      <c r="E36" s="2" t="s">
        <v>139</v>
      </c>
      <c r="F36" s="3">
        <v>4</v>
      </c>
      <c r="G36" s="4" t="s">
        <v>574</v>
      </c>
      <c r="H36" s="4" t="s">
        <v>34</v>
      </c>
      <c r="I36" s="4" t="s">
        <v>235</v>
      </c>
      <c r="J36" s="29" t="str">
        <f>VLOOKUP(I36,SEV_20000!$B$2:$D$89,3,FALSE)</f>
        <v>Sí</v>
      </c>
      <c r="K36" s="4" t="s">
        <v>1168</v>
      </c>
      <c r="L36" s="4" t="s">
        <v>2</v>
      </c>
      <c r="M36" s="4" t="s">
        <v>1169</v>
      </c>
      <c r="N36" s="4" t="s">
        <v>1170</v>
      </c>
      <c r="O36" s="4" t="s">
        <v>1171</v>
      </c>
      <c r="P36" s="4" t="s">
        <v>1172</v>
      </c>
      <c r="Q36" s="4" t="s">
        <v>3</v>
      </c>
      <c r="R36" s="5" t="s">
        <v>1173</v>
      </c>
      <c r="S36" s="4">
        <v>2012</v>
      </c>
      <c r="T36" s="5" t="s">
        <v>13</v>
      </c>
      <c r="U36" s="5">
        <v>2012</v>
      </c>
      <c r="V36" s="5">
        <v>84</v>
      </c>
      <c r="W36" s="4">
        <v>7</v>
      </c>
      <c r="X36" s="4" t="s">
        <v>4</v>
      </c>
      <c r="Y36" s="4" t="s">
        <v>5</v>
      </c>
      <c r="Z36" s="38" t="s">
        <v>5</v>
      </c>
      <c r="AA36" s="4"/>
      <c r="AB36" s="4" t="s">
        <v>5</v>
      </c>
      <c r="AC36" s="4" t="s">
        <v>8</v>
      </c>
      <c r="AD36" s="4" t="s">
        <v>6</v>
      </c>
      <c r="AE36" s="4" t="s">
        <v>8</v>
      </c>
      <c r="AF36" s="4" t="s">
        <v>7</v>
      </c>
      <c r="AG36" s="4" t="s">
        <v>8</v>
      </c>
      <c r="AH36" s="4" t="s">
        <v>9</v>
      </c>
      <c r="AI36" s="4" t="s">
        <v>8</v>
      </c>
      <c r="AJ36" s="4" t="s">
        <v>11</v>
      </c>
      <c r="AK36" s="4" t="s">
        <v>8</v>
      </c>
      <c r="AL36" s="4" t="s">
        <v>11</v>
      </c>
      <c r="AM36" s="4" t="s">
        <v>11</v>
      </c>
      <c r="AN36" s="4" t="s">
        <v>8</v>
      </c>
      <c r="AO36" s="4" t="s">
        <v>5</v>
      </c>
      <c r="AP36" s="5" t="s">
        <v>21</v>
      </c>
      <c r="AQ36" s="5">
        <v>0</v>
      </c>
      <c r="AR36" s="5">
        <v>0</v>
      </c>
      <c r="AS36" s="4">
        <v>5</v>
      </c>
      <c r="AT36" s="5" t="s">
        <v>5</v>
      </c>
      <c r="AU36" s="4">
        <v>2</v>
      </c>
      <c r="AV36" s="5" t="s">
        <v>8</v>
      </c>
      <c r="AW36" s="4">
        <v>0</v>
      </c>
      <c r="AX36" s="4" t="s">
        <v>8</v>
      </c>
      <c r="AY36" s="5" t="s">
        <v>11</v>
      </c>
      <c r="AZ36" s="4">
        <v>0</v>
      </c>
      <c r="BA36" s="4" t="s">
        <v>13</v>
      </c>
      <c r="BB36" s="5" t="s">
        <v>11</v>
      </c>
      <c r="BC36" s="5">
        <v>0</v>
      </c>
      <c r="BD36" s="4">
        <v>0</v>
      </c>
      <c r="BE36" s="4" t="s">
        <v>8</v>
      </c>
      <c r="BF36" s="4" t="s">
        <v>14</v>
      </c>
      <c r="BG36" s="4" t="s">
        <v>5</v>
      </c>
      <c r="BH36" s="4" t="s">
        <v>8</v>
      </c>
      <c r="BI36" s="4" t="s">
        <v>11</v>
      </c>
      <c r="BJ36" s="4" t="s">
        <v>13</v>
      </c>
      <c r="BK36" s="4" t="s">
        <v>11</v>
      </c>
      <c r="BL36" s="5" t="s">
        <v>11</v>
      </c>
      <c r="BM36" s="5">
        <v>3</v>
      </c>
      <c r="BN36" s="4">
        <v>2</v>
      </c>
      <c r="BO36" s="4" t="s">
        <v>8</v>
      </c>
      <c r="BP36" s="4" t="s">
        <v>11</v>
      </c>
      <c r="BQ36" s="4" t="s">
        <v>11</v>
      </c>
      <c r="BR36" s="4" t="s">
        <v>11</v>
      </c>
      <c r="BS36" s="5" t="s">
        <v>11</v>
      </c>
      <c r="BT36" s="5" t="s">
        <v>11</v>
      </c>
      <c r="BU36" s="5">
        <v>0</v>
      </c>
      <c r="BV36" s="5">
        <v>0</v>
      </c>
      <c r="BW36" s="4">
        <v>0</v>
      </c>
      <c r="BX36" s="5">
        <v>0</v>
      </c>
      <c r="BY36" s="5" t="s">
        <v>11</v>
      </c>
      <c r="BZ36" s="4">
        <v>0</v>
      </c>
      <c r="CA36" s="5">
        <v>0</v>
      </c>
      <c r="CB36" s="4" t="s">
        <v>8</v>
      </c>
      <c r="CC36" s="4">
        <v>0</v>
      </c>
      <c r="CD36" s="4" t="s">
        <v>15</v>
      </c>
      <c r="CE36" s="4" t="s">
        <v>11</v>
      </c>
      <c r="CF36" s="26" t="s">
        <v>15</v>
      </c>
      <c r="CG36" s="35" t="s">
        <v>1718</v>
      </c>
      <c r="CH36" s="27">
        <f>VLOOKUP(E36,Criterio_Invierno!$B$5:$C$8,2,0)</f>
        <v>7.5</v>
      </c>
      <c r="CI36" s="24">
        <f>+VLOOKUP(F36,Criterio_Invierno!$B$10:$C$13,2,0)</f>
        <v>5</v>
      </c>
      <c r="CJ36" s="29">
        <f>+IF(X36="Mañana y tarde",Criterio_Invierno!$C$16,IF(X36="Solo mañana",Criterio_Invierno!$C$15,Criterio_Invierno!$C$17))</f>
        <v>5</v>
      </c>
      <c r="CK36" s="24">
        <f>+IF(S36=0,Criterio_Invierno!$C$22,IF(S36&lt;Criterio_Invierno!$B$20,Criterio_Invierno!$C$20,IF(S36&lt;Criterio_Invierno!$B$21,Criterio_Invierno!$C$21,0)))*IF(AN36="SI",Criterio_Invierno!$F$20,Criterio_Invierno!$F$21)*IF(AI36="SI",Criterio_Invierno!$J$20,Criterio_Invierno!$J$21)</f>
        <v>0</v>
      </c>
      <c r="CL36" s="29">
        <f>(IF(AE36="NO",Criterio_Invierno!$C$25,IF(AE36="SI",Criterio_Invierno!$C$26,0))+VLOOKUP(AF36,Criterio_Invierno!$E$25:$F$29,2,FALSE)+IF(AK36="-",Criterio_Invierno!$I$30,IF(ISERROR(VLOOKUP(CONCATENATE(AL36,"-",AM36),Criterio_Invierno!$H$25:$I$29,2,FALSE)),Criterio_Invierno!$I$29,VLOOKUP(CONCATENATE(AL36,"-",AM36),Criterio_Invierno!$H$25:$I$29,2,FALSE))))*IF(AG36="SI",Criterio_Invierno!$L$25,Criterio_Invierno!$L$26)</f>
        <v>25</v>
      </c>
      <c r="CM36" s="24">
        <f>+IF(AR36&gt;Criterio_Invierno!$B$33,Criterio_Invierno!$C$33,0)+IF(AU36&gt;Criterio_Invierno!$E$33,Criterio_Invierno!$F$33,0)+IF(BG36="NO",Criterio_Invierno!$I$33,0)</f>
        <v>0</v>
      </c>
      <c r="CN36" s="24">
        <f>+IF(V36&gt;=Criterio_Invierno!$B$36,Criterio_Invierno!$C$37,IF(V36&gt;=Criterio_Invierno!$B$35,Criterio_Invierno!$C$36,Criterio_Invierno!$C$35))</f>
        <v>1</v>
      </c>
      <c r="CO36" s="30">
        <f>IF(CD36="-",Criterio_Invierno!$G$40,VLOOKUP(CE36,Criterio_Invierno!$B$39:$C$46,2,FALSE))</f>
        <v>1</v>
      </c>
      <c r="CP36" s="28">
        <f>+VLOOKUP(F36,Criterio_Verano!$B$5:$C$7,2,FALSE)</f>
        <v>40</v>
      </c>
      <c r="CQ36" s="24">
        <f>+IF(AA36="SI",Criterio_Verano!$C$10,IF(AB36="SI",Criterio_Verano!$C$13,IF(Z36="SI",Criterio_Verano!$C$11,Criterio_Verano!$D$12)))</f>
        <v>20</v>
      </c>
      <c r="CR36" s="24">
        <f>+IF(S36=0,Criterio_Verano!$C$18,IF(S36&lt;Criterio_Verano!$B$16,Criterio_Verano!$C$16,IF(S36&lt;Criterio_Verano!$B$17,Criterio_Verano!$C$17,Criterio_Verano!$C$18)))+IF(AE36="NO",Criterio_Verano!$F$17,Criterio_Verano!$F$16)</f>
        <v>10</v>
      </c>
      <c r="CS36" s="31">
        <f>+IF(AK36="NO",Criterio_Verano!$C$23,IF(AL36="PERSIANAS",Criterio_Verano!$C$21,Criterio_Verano!$C$22)+IF(AM36="DEFICIENTE",Criterio_Verano!$F$22,Criterio_Verano!$F$21))</f>
        <v>25</v>
      </c>
    </row>
    <row r="37" spans="1:97">
      <c r="A37" s="2" t="s">
        <v>1367</v>
      </c>
      <c r="B37" s="4" t="s">
        <v>1</v>
      </c>
      <c r="C37" s="29">
        <f t="shared" si="0"/>
        <v>78.75</v>
      </c>
      <c r="D37" s="24">
        <f t="shared" si="1"/>
        <v>95</v>
      </c>
      <c r="E37" s="2" t="s">
        <v>139</v>
      </c>
      <c r="F37" s="3">
        <v>4</v>
      </c>
      <c r="G37" s="4" t="s">
        <v>1174</v>
      </c>
      <c r="H37" s="4" t="s">
        <v>34</v>
      </c>
      <c r="I37" s="4" t="s">
        <v>725</v>
      </c>
      <c r="J37" s="29" t="str">
        <f>VLOOKUP(I37,SEV_20000!$B$2:$D$89,3,FALSE)</f>
        <v>Sí</v>
      </c>
      <c r="K37" s="4" t="s">
        <v>1368</v>
      </c>
      <c r="L37" s="4" t="s">
        <v>2</v>
      </c>
      <c r="M37" s="4" t="s">
        <v>1369</v>
      </c>
      <c r="N37" s="4" t="s">
        <v>1370</v>
      </c>
      <c r="O37" s="4" t="s">
        <v>1371</v>
      </c>
      <c r="P37" s="4" t="s">
        <v>1372</v>
      </c>
      <c r="Q37" s="4" t="s">
        <v>3</v>
      </c>
      <c r="R37" s="5" t="s">
        <v>146</v>
      </c>
      <c r="S37" s="4">
        <v>2017</v>
      </c>
      <c r="T37" s="5" t="s">
        <v>13</v>
      </c>
      <c r="U37" s="5">
        <v>0</v>
      </c>
      <c r="V37" s="5">
        <v>478</v>
      </c>
      <c r="W37" s="4">
        <v>30</v>
      </c>
      <c r="X37" s="4" t="s">
        <v>16</v>
      </c>
      <c r="Y37" s="4" t="s">
        <v>5</v>
      </c>
      <c r="Z37" s="42" t="s">
        <v>5</v>
      </c>
      <c r="AA37" s="4"/>
      <c r="AB37" s="4" t="s">
        <v>5</v>
      </c>
      <c r="AC37" s="4" t="s">
        <v>5</v>
      </c>
      <c r="AD37" s="4" t="s">
        <v>17</v>
      </c>
      <c r="AE37" s="4" t="s">
        <v>8</v>
      </c>
      <c r="AF37" s="4" t="s">
        <v>7</v>
      </c>
      <c r="AG37" s="4" t="s">
        <v>8</v>
      </c>
      <c r="AH37" s="4" t="s">
        <v>9</v>
      </c>
      <c r="AI37" s="4" t="s">
        <v>8</v>
      </c>
      <c r="AJ37" s="4" t="s">
        <v>11</v>
      </c>
      <c r="AK37" s="4" t="s">
        <v>8</v>
      </c>
      <c r="AL37" s="4" t="s">
        <v>11</v>
      </c>
      <c r="AM37" s="4" t="s">
        <v>11</v>
      </c>
      <c r="AN37" s="4" t="s">
        <v>13</v>
      </c>
      <c r="AO37" s="4" t="s">
        <v>5</v>
      </c>
      <c r="AP37" s="5" t="s">
        <v>21</v>
      </c>
      <c r="AQ37" s="5">
        <v>1</v>
      </c>
      <c r="AR37" s="5">
        <v>0</v>
      </c>
      <c r="AS37" s="4">
        <v>5</v>
      </c>
      <c r="AT37" s="5" t="s">
        <v>8</v>
      </c>
      <c r="AU37" s="4">
        <v>0</v>
      </c>
      <c r="AV37" s="5" t="s">
        <v>8</v>
      </c>
      <c r="AW37" s="4">
        <v>0</v>
      </c>
      <c r="AX37" s="4" t="s">
        <v>8</v>
      </c>
      <c r="AY37" s="5" t="s">
        <v>11</v>
      </c>
      <c r="AZ37" s="4">
        <v>0</v>
      </c>
      <c r="BA37" s="4" t="s">
        <v>13</v>
      </c>
      <c r="BB37" s="5" t="s">
        <v>11</v>
      </c>
      <c r="BC37" s="5">
        <v>0</v>
      </c>
      <c r="BD37" s="4">
        <v>0</v>
      </c>
      <c r="BE37" s="4" t="s">
        <v>8</v>
      </c>
      <c r="BF37" s="4" t="s">
        <v>60</v>
      </c>
      <c r="BG37" s="4" t="s">
        <v>5</v>
      </c>
      <c r="BH37" s="4" t="s">
        <v>8</v>
      </c>
      <c r="BI37" s="4" t="s">
        <v>11</v>
      </c>
      <c r="BJ37" s="4" t="s">
        <v>13</v>
      </c>
      <c r="BK37" s="4" t="s">
        <v>11</v>
      </c>
      <c r="BL37" s="5" t="s">
        <v>11</v>
      </c>
      <c r="BM37" s="5">
        <v>0</v>
      </c>
      <c r="BN37" s="4">
        <v>0</v>
      </c>
      <c r="BO37" s="4" t="s">
        <v>5</v>
      </c>
      <c r="BP37" s="4" t="s">
        <v>5</v>
      </c>
      <c r="BQ37" s="4" t="s">
        <v>5</v>
      </c>
      <c r="BR37" s="4" t="s">
        <v>8</v>
      </c>
      <c r="BS37" s="5" t="s">
        <v>5</v>
      </c>
      <c r="BT37" s="5" t="s">
        <v>11</v>
      </c>
      <c r="BU37" s="5">
        <v>0</v>
      </c>
      <c r="BV37" s="5">
        <v>0</v>
      </c>
      <c r="BW37" s="4">
        <v>7</v>
      </c>
      <c r="BX37" s="5">
        <v>0</v>
      </c>
      <c r="BY37" s="5" t="s">
        <v>8</v>
      </c>
      <c r="BZ37" s="4">
        <v>0</v>
      </c>
      <c r="CA37" s="5">
        <v>0</v>
      </c>
      <c r="CB37" s="4" t="s">
        <v>8</v>
      </c>
      <c r="CC37" s="4">
        <v>0</v>
      </c>
      <c r="CD37" s="4" t="s">
        <v>8</v>
      </c>
      <c r="CE37" s="4" t="s">
        <v>11</v>
      </c>
      <c r="CF37" s="26" t="s">
        <v>8</v>
      </c>
      <c r="CG37" s="35" t="s">
        <v>1710</v>
      </c>
      <c r="CH37" s="27">
        <f>VLOOKUP(E37,Criterio_Invierno!$B$5:$C$8,2,0)</f>
        <v>7.5</v>
      </c>
      <c r="CI37" s="24">
        <f>+VLOOKUP(F37,Criterio_Invierno!$B$10:$C$13,2,0)</f>
        <v>5</v>
      </c>
      <c r="CJ37" s="29">
        <f>+IF(X37="Mañana y tarde",Criterio_Invierno!$C$16,IF(X37="Solo mañana",Criterio_Invierno!$C$15,Criterio_Invierno!$C$17))</f>
        <v>15</v>
      </c>
      <c r="CK37" s="24">
        <f>+IF(S37=0,Criterio_Invierno!$C$22,IF(S37&lt;Criterio_Invierno!$B$20,Criterio_Invierno!$C$20,IF(S37&lt;Criterio_Invierno!$B$21,Criterio_Invierno!$C$21,0)))*IF(AN37="SI",Criterio_Invierno!$F$20,Criterio_Invierno!$F$21)*IF(AI37="SI",Criterio_Invierno!$J$20,Criterio_Invierno!$J$21)</f>
        <v>0</v>
      </c>
      <c r="CL37" s="29">
        <f>(IF(AE37="NO",Criterio_Invierno!$C$25,IF(AE37="SI",Criterio_Invierno!$C$26,0))+VLOOKUP(AF37,Criterio_Invierno!$E$25:$F$29,2,FALSE)+IF(AK37="-",Criterio_Invierno!$I$30,IF(ISERROR(VLOOKUP(CONCATENATE(AL37,"-",AM37),Criterio_Invierno!$H$25:$I$29,2,FALSE)),Criterio_Invierno!$I$29,VLOOKUP(CONCATENATE(AL37,"-",AM37),Criterio_Invierno!$H$25:$I$29,2,FALSE))))*IF(AG37="SI",Criterio_Invierno!$L$25,Criterio_Invierno!$L$26)</f>
        <v>25</v>
      </c>
      <c r="CM37" s="24">
        <f>+IF(AR37&gt;Criterio_Invierno!$B$33,Criterio_Invierno!$C$33,0)+IF(AU37&gt;Criterio_Invierno!$E$33,Criterio_Invierno!$F$33,0)+IF(BG37="NO",Criterio_Invierno!$I$33,0)</f>
        <v>0</v>
      </c>
      <c r="CN37" s="24">
        <f>+IF(V37&gt;=Criterio_Invierno!$B$36,Criterio_Invierno!$C$37,IF(V37&gt;=Criterio_Invierno!$B$35,Criterio_Invierno!$C$36,Criterio_Invierno!$C$35))</f>
        <v>1.5</v>
      </c>
      <c r="CO37" s="30">
        <f>IF(CD37="-",Criterio_Invierno!$G$40,VLOOKUP(CE37,Criterio_Invierno!$B$39:$C$46,2,FALSE))</f>
        <v>1</v>
      </c>
      <c r="CP37" s="28">
        <f>+VLOOKUP(F37,Criterio_Verano!$B$5:$C$7,2,FALSE)</f>
        <v>40</v>
      </c>
      <c r="CQ37" s="24">
        <f>+IF(AA37="SI",Criterio_Verano!$C$10,IF(AB37="SI",Criterio_Verano!$C$13,IF(Z37="SI",Criterio_Verano!$C$11,Criterio_Verano!$D$12)))</f>
        <v>20</v>
      </c>
      <c r="CR37" s="24">
        <f>+IF(S37=0,Criterio_Verano!$C$18,IF(S37&lt;Criterio_Verano!$B$16,Criterio_Verano!$C$16,IF(S37&lt;Criterio_Verano!$B$17,Criterio_Verano!$C$17,Criterio_Verano!$C$18)))+IF(AE37="NO",Criterio_Verano!$F$17,Criterio_Verano!$F$16)</f>
        <v>10</v>
      </c>
      <c r="CS37" s="31">
        <f>+IF(AK37="NO",Criterio_Verano!$C$23,IF(AL37="PERSIANAS",Criterio_Verano!$C$21,Criterio_Verano!$C$22)+IF(AM37="DEFICIENTE",Criterio_Verano!$F$22,Criterio_Verano!$F$21))</f>
        <v>25</v>
      </c>
    </row>
    <row r="38" spans="1:97">
      <c r="A38" s="2" t="s">
        <v>776</v>
      </c>
      <c r="B38" s="4" t="s">
        <v>1</v>
      </c>
      <c r="C38" s="29">
        <f t="shared" si="0"/>
        <v>77.5</v>
      </c>
      <c r="D38" s="24">
        <f t="shared" si="1"/>
        <v>95</v>
      </c>
      <c r="E38" s="2" t="s">
        <v>139</v>
      </c>
      <c r="F38" s="3">
        <v>4</v>
      </c>
      <c r="G38" s="4" t="s">
        <v>777</v>
      </c>
      <c r="H38" s="4" t="s">
        <v>34</v>
      </c>
      <c r="I38" s="4" t="s">
        <v>269</v>
      </c>
      <c r="J38" s="29" t="str">
        <f>VLOOKUP(I38,SEV_20000!$B$2:$D$89,3,FALSE)</f>
        <v>Sí</v>
      </c>
      <c r="K38" s="4" t="s">
        <v>778</v>
      </c>
      <c r="L38" s="4" t="s">
        <v>2</v>
      </c>
      <c r="M38" s="4" t="s">
        <v>779</v>
      </c>
      <c r="N38" s="4" t="s">
        <v>780</v>
      </c>
      <c r="O38" s="4" t="s">
        <v>781</v>
      </c>
      <c r="P38" s="4" t="s">
        <v>781</v>
      </c>
      <c r="Q38" s="4" t="s">
        <v>3</v>
      </c>
      <c r="R38" s="5" t="s">
        <v>782</v>
      </c>
      <c r="S38" s="4">
        <v>2008</v>
      </c>
      <c r="T38" s="5" t="s">
        <v>783</v>
      </c>
      <c r="U38" s="5">
        <v>2008</v>
      </c>
      <c r="V38" s="5">
        <v>243</v>
      </c>
      <c r="W38" s="4">
        <v>19</v>
      </c>
      <c r="X38" s="4" t="s">
        <v>4</v>
      </c>
      <c r="Y38" s="4" t="s">
        <v>5</v>
      </c>
      <c r="Z38" s="42" t="s">
        <v>5</v>
      </c>
      <c r="AA38" s="4"/>
      <c r="AB38" s="4" t="s">
        <v>5</v>
      </c>
      <c r="AC38" s="4" t="s">
        <v>5</v>
      </c>
      <c r="AD38" s="4" t="s">
        <v>6</v>
      </c>
      <c r="AE38" s="4" t="s">
        <v>8</v>
      </c>
      <c r="AF38" s="4" t="s">
        <v>7</v>
      </c>
      <c r="AG38" s="4" t="s">
        <v>5</v>
      </c>
      <c r="AH38" s="4" t="s">
        <v>9</v>
      </c>
      <c r="AI38" s="4" t="s">
        <v>5</v>
      </c>
      <c r="AJ38" s="4" t="s">
        <v>29</v>
      </c>
      <c r="AK38" s="4" t="s">
        <v>8</v>
      </c>
      <c r="AL38" s="4" t="s">
        <v>11</v>
      </c>
      <c r="AM38" s="4" t="s">
        <v>11</v>
      </c>
      <c r="AN38" s="4" t="s">
        <v>5</v>
      </c>
      <c r="AO38" s="4" t="s">
        <v>5</v>
      </c>
      <c r="AP38" s="5" t="s">
        <v>21</v>
      </c>
      <c r="AQ38" s="5">
        <v>600</v>
      </c>
      <c r="AR38" s="5">
        <v>1</v>
      </c>
      <c r="AS38" s="4">
        <v>2</v>
      </c>
      <c r="AT38" s="5" t="s">
        <v>5</v>
      </c>
      <c r="AU38" s="4">
        <v>1</v>
      </c>
      <c r="AV38" s="5" t="s">
        <v>8</v>
      </c>
      <c r="AW38" s="4">
        <v>0</v>
      </c>
      <c r="AX38" s="4" t="s">
        <v>5</v>
      </c>
      <c r="AY38" s="5" t="s">
        <v>26</v>
      </c>
      <c r="AZ38" s="4">
        <v>9</v>
      </c>
      <c r="BA38" s="4" t="s">
        <v>8</v>
      </c>
      <c r="BB38" s="5" t="s">
        <v>8</v>
      </c>
      <c r="BC38" s="5">
        <v>2</v>
      </c>
      <c r="BD38" s="4">
        <v>3</v>
      </c>
      <c r="BE38" s="4" t="s">
        <v>8</v>
      </c>
      <c r="BF38" s="4" t="s">
        <v>14</v>
      </c>
      <c r="BG38" s="4" t="s">
        <v>8</v>
      </c>
      <c r="BH38" s="4" t="s">
        <v>8</v>
      </c>
      <c r="BI38" s="4" t="s">
        <v>11</v>
      </c>
      <c r="BJ38" s="4" t="s">
        <v>13</v>
      </c>
      <c r="BK38" s="4" t="s">
        <v>11</v>
      </c>
      <c r="BL38" s="5" t="s">
        <v>11</v>
      </c>
      <c r="BM38" s="5">
        <v>10</v>
      </c>
      <c r="BN38" s="4">
        <v>8</v>
      </c>
      <c r="BO38" s="4" t="s">
        <v>8</v>
      </c>
      <c r="BP38" s="4" t="s">
        <v>11</v>
      </c>
      <c r="BQ38" s="4" t="s">
        <v>11</v>
      </c>
      <c r="BR38" s="4" t="s">
        <v>11</v>
      </c>
      <c r="BS38" s="5" t="s">
        <v>11</v>
      </c>
      <c r="BT38" s="5" t="s">
        <v>11</v>
      </c>
      <c r="BU38" s="5">
        <v>0</v>
      </c>
      <c r="BV38" s="5">
        <v>0</v>
      </c>
      <c r="BW38" s="4">
        <v>0</v>
      </c>
      <c r="BX38" s="5">
        <v>0</v>
      </c>
      <c r="BY38" s="5" t="s">
        <v>11</v>
      </c>
      <c r="BZ38" s="4">
        <v>0</v>
      </c>
      <c r="CA38" s="5">
        <v>0</v>
      </c>
      <c r="CB38" s="4" t="s">
        <v>8</v>
      </c>
      <c r="CC38" s="4">
        <v>0</v>
      </c>
      <c r="CD38" s="4" t="s">
        <v>8</v>
      </c>
      <c r="CE38" s="4" t="s">
        <v>11</v>
      </c>
      <c r="CF38" s="26" t="s">
        <v>8</v>
      </c>
      <c r="CG38" s="35" t="s">
        <v>1620</v>
      </c>
      <c r="CH38" s="27">
        <f>VLOOKUP(E38,Criterio_Invierno!$B$5:$C$8,2,0)</f>
        <v>7.5</v>
      </c>
      <c r="CI38" s="24">
        <f>+VLOOKUP(F38,Criterio_Invierno!$B$10:$C$13,2,0)</f>
        <v>5</v>
      </c>
      <c r="CJ38" s="29">
        <f>+IF(X38="Mañana y tarde",Criterio_Invierno!$C$16,IF(X38="Solo mañana",Criterio_Invierno!$C$15,Criterio_Invierno!$C$17))</f>
        <v>5</v>
      </c>
      <c r="CK38" s="24">
        <f>+IF(S38=0,Criterio_Invierno!$C$22,IF(S38&lt;Criterio_Invierno!$B$20,Criterio_Invierno!$C$20,IF(S38&lt;Criterio_Invierno!$B$21,Criterio_Invierno!$C$21,0)))*IF(AN38="SI",Criterio_Invierno!$F$20,Criterio_Invierno!$F$21)*IF(AI38="SI",Criterio_Invierno!$J$20,Criterio_Invierno!$J$21)</f>
        <v>0</v>
      </c>
      <c r="CL38" s="29">
        <f>(IF(AE38="NO",Criterio_Invierno!$C$25,IF(AE38="SI",Criterio_Invierno!$C$26,0))+VLOOKUP(AF38,Criterio_Invierno!$E$25:$F$29,2,FALSE)+IF(AK38="-",Criterio_Invierno!$I$30,IF(ISERROR(VLOOKUP(CONCATENATE(AL38,"-",AM38),Criterio_Invierno!$H$25:$I$29,2,FALSE)),Criterio_Invierno!$I$29,VLOOKUP(CONCATENATE(AL38,"-",AM38),Criterio_Invierno!$H$25:$I$29,2,FALSE))))*IF(AG38="SI",Criterio_Invierno!$L$25,Criterio_Invierno!$L$26)</f>
        <v>50</v>
      </c>
      <c r="CM38" s="24">
        <f>+IF(AR38&gt;Criterio_Invierno!$B$33,Criterio_Invierno!$C$33,0)+IF(AU38&gt;Criterio_Invierno!$E$33,Criterio_Invierno!$F$33,0)+IF(BG38="NO",Criterio_Invierno!$I$33,0)</f>
        <v>10</v>
      </c>
      <c r="CN38" s="24">
        <f>+IF(V38&gt;=Criterio_Invierno!$B$36,Criterio_Invierno!$C$37,IF(V38&gt;=Criterio_Invierno!$B$35,Criterio_Invierno!$C$36,Criterio_Invierno!$C$35))</f>
        <v>1</v>
      </c>
      <c r="CO38" s="30">
        <f>IF(CD38="-",Criterio_Invierno!$G$40,VLOOKUP(CE38,Criterio_Invierno!$B$39:$C$46,2,FALSE))</f>
        <v>1</v>
      </c>
      <c r="CP38" s="28">
        <f>+VLOOKUP(F38,Criterio_Verano!$B$5:$C$7,2,FALSE)</f>
        <v>40</v>
      </c>
      <c r="CQ38" s="24">
        <f>+IF(AA38="SI",Criterio_Verano!$C$10,IF(AB38="SI",Criterio_Verano!$C$13,IF(Z38="SI",Criterio_Verano!$C$11,Criterio_Verano!$D$12)))</f>
        <v>20</v>
      </c>
      <c r="CR38" s="24">
        <f>+IF(S38=0,Criterio_Verano!$C$18,IF(S38&lt;Criterio_Verano!$B$16,Criterio_Verano!$C$16,IF(S38&lt;Criterio_Verano!$B$17,Criterio_Verano!$C$17,Criterio_Verano!$C$18)))+IF(AE38="NO",Criterio_Verano!$F$17,Criterio_Verano!$F$16)</f>
        <v>10</v>
      </c>
      <c r="CS38" s="31">
        <f>+IF(AK38="NO",Criterio_Verano!$C$23,IF(AL38="PERSIANAS",Criterio_Verano!$C$21,Criterio_Verano!$C$22)+IF(AM38="DEFICIENTE",Criterio_Verano!$F$22,Criterio_Verano!$F$21))</f>
        <v>25</v>
      </c>
    </row>
    <row r="39" spans="1:97">
      <c r="A39" s="2" t="s">
        <v>859</v>
      </c>
      <c r="B39" s="4" t="s">
        <v>1</v>
      </c>
      <c r="C39" s="29">
        <f t="shared" si="0"/>
        <v>93.75</v>
      </c>
      <c r="D39" s="24">
        <f t="shared" si="1"/>
        <v>95</v>
      </c>
      <c r="E39" s="2" t="s">
        <v>139</v>
      </c>
      <c r="F39" s="3">
        <v>4</v>
      </c>
      <c r="G39" s="4" t="s">
        <v>860</v>
      </c>
      <c r="H39" s="4" t="s">
        <v>34</v>
      </c>
      <c r="I39" s="4" t="s">
        <v>861</v>
      </c>
      <c r="J39" s="29" t="str">
        <f>VLOOKUP(I39,SEV_20000!$B$2:$D$89,3,FALSE)</f>
        <v>Sí</v>
      </c>
      <c r="K39" s="4" t="s">
        <v>862</v>
      </c>
      <c r="L39" s="4" t="s">
        <v>2</v>
      </c>
      <c r="M39" s="4" t="s">
        <v>863</v>
      </c>
      <c r="N39" s="4" t="s">
        <v>864</v>
      </c>
      <c r="O39" s="4" t="s">
        <v>865</v>
      </c>
      <c r="P39" s="4" t="s">
        <v>866</v>
      </c>
      <c r="Q39" s="4" t="s">
        <v>30</v>
      </c>
      <c r="R39" s="5" t="s">
        <v>869</v>
      </c>
      <c r="S39" s="4">
        <v>0</v>
      </c>
      <c r="T39" s="5" t="s">
        <v>870</v>
      </c>
      <c r="U39" s="5">
        <v>0</v>
      </c>
      <c r="V39" s="5">
        <v>343</v>
      </c>
      <c r="W39" s="4">
        <v>15</v>
      </c>
      <c r="X39" s="4" t="s">
        <v>16</v>
      </c>
      <c r="Y39" s="4" t="s">
        <v>5</v>
      </c>
      <c r="Z39" s="38" t="s">
        <v>5</v>
      </c>
      <c r="AA39" s="4"/>
      <c r="AB39" s="4" t="s">
        <v>5</v>
      </c>
      <c r="AC39" s="4" t="s">
        <v>8</v>
      </c>
      <c r="AD39" s="4" t="s">
        <v>6</v>
      </c>
      <c r="AE39" s="4" t="s">
        <v>8</v>
      </c>
      <c r="AF39" s="4" t="s">
        <v>22</v>
      </c>
      <c r="AG39" s="4" t="s">
        <v>8</v>
      </c>
      <c r="AH39" s="4" t="s">
        <v>25</v>
      </c>
      <c r="AI39" s="4" t="s">
        <v>5</v>
      </c>
      <c r="AJ39" s="4" t="s">
        <v>10</v>
      </c>
      <c r="AK39" s="4" t="s">
        <v>5</v>
      </c>
      <c r="AL39" s="4" t="s">
        <v>19</v>
      </c>
      <c r="AM39" s="4" t="s">
        <v>20</v>
      </c>
      <c r="AN39" s="4" t="s">
        <v>8</v>
      </c>
      <c r="AO39" s="4" t="s">
        <v>8</v>
      </c>
      <c r="AP39" s="5" t="s">
        <v>11</v>
      </c>
      <c r="AQ39" s="5">
        <v>0</v>
      </c>
      <c r="AR39" s="5">
        <v>0</v>
      </c>
      <c r="AS39" s="4">
        <v>0</v>
      </c>
      <c r="AT39" s="5" t="s">
        <v>11</v>
      </c>
      <c r="AU39" s="4">
        <v>0</v>
      </c>
      <c r="AV39" s="5" t="s">
        <v>8</v>
      </c>
      <c r="AW39" s="4">
        <v>0</v>
      </c>
      <c r="AX39" s="4" t="s">
        <v>5</v>
      </c>
      <c r="AY39" s="5" t="s">
        <v>26</v>
      </c>
      <c r="AZ39" s="4">
        <v>15</v>
      </c>
      <c r="BA39" s="4" t="s">
        <v>5</v>
      </c>
      <c r="BB39" s="5" t="s">
        <v>5</v>
      </c>
      <c r="BC39" s="5">
        <v>3</v>
      </c>
      <c r="BD39" s="4">
        <v>10</v>
      </c>
      <c r="BE39" s="4" t="s">
        <v>8</v>
      </c>
      <c r="BF39" s="4" t="s">
        <v>14</v>
      </c>
      <c r="BG39" s="4" t="s">
        <v>5</v>
      </c>
      <c r="BH39" s="4" t="s">
        <v>8</v>
      </c>
      <c r="BI39" s="4" t="s">
        <v>11</v>
      </c>
      <c r="BJ39" s="4" t="s">
        <v>13</v>
      </c>
      <c r="BK39" s="4" t="s">
        <v>11</v>
      </c>
      <c r="BL39" s="5" t="s">
        <v>11</v>
      </c>
      <c r="BM39" s="5">
        <v>15</v>
      </c>
      <c r="BN39" s="4">
        <v>5</v>
      </c>
      <c r="BO39" s="4" t="s">
        <v>8</v>
      </c>
      <c r="BP39" s="4" t="s">
        <v>11</v>
      </c>
      <c r="BQ39" s="4" t="s">
        <v>11</v>
      </c>
      <c r="BR39" s="4" t="s">
        <v>11</v>
      </c>
      <c r="BS39" s="5" t="s">
        <v>11</v>
      </c>
      <c r="BT39" s="5" t="s">
        <v>11</v>
      </c>
      <c r="BU39" s="5">
        <v>0</v>
      </c>
      <c r="BV39" s="5">
        <v>0</v>
      </c>
      <c r="BW39" s="4">
        <v>0</v>
      </c>
      <c r="BX39" s="5">
        <v>0</v>
      </c>
      <c r="BY39" s="5" t="s">
        <v>11</v>
      </c>
      <c r="BZ39" s="4">
        <v>0</v>
      </c>
      <c r="CA39" s="5">
        <v>0</v>
      </c>
      <c r="CB39" s="4" t="s">
        <v>8</v>
      </c>
      <c r="CC39" s="4">
        <v>0</v>
      </c>
      <c r="CD39" s="4" t="s">
        <v>15</v>
      </c>
      <c r="CE39" s="4" t="s">
        <v>11</v>
      </c>
      <c r="CF39" s="26" t="s">
        <v>15</v>
      </c>
      <c r="CG39" s="35" t="s">
        <v>1632</v>
      </c>
      <c r="CH39" s="27">
        <f>VLOOKUP(E39,Criterio_Invierno!$B$5:$C$8,2,0)</f>
        <v>7.5</v>
      </c>
      <c r="CI39" s="24">
        <f>+VLOOKUP(F39,Criterio_Invierno!$B$10:$C$13,2,0)</f>
        <v>5</v>
      </c>
      <c r="CJ39" s="29">
        <f>+IF(X39="Mañana y tarde",Criterio_Invierno!$C$16,IF(X39="Solo mañana",Criterio_Invierno!$C$15,Criterio_Invierno!$C$17))</f>
        <v>15</v>
      </c>
      <c r="CK39" s="24">
        <f>+IF(S39=0,Criterio_Invierno!$C$22,IF(S39&lt;Criterio_Invierno!$B$20,Criterio_Invierno!$C$20,IF(S39&lt;Criterio_Invierno!$B$21,Criterio_Invierno!$C$21,0)))*IF(AN39="SI",Criterio_Invierno!$F$20,Criterio_Invierno!$F$21)*IF(AI39="SI",Criterio_Invierno!$J$20,Criterio_Invierno!$J$21)</f>
        <v>0</v>
      </c>
      <c r="CL39" s="29">
        <f>(IF(AE39="NO",Criterio_Invierno!$C$25,IF(AE39="SI",Criterio_Invierno!$C$26,0))+VLOOKUP(AF39,Criterio_Invierno!$E$25:$F$29,2,FALSE)+IF(AK39="-",Criterio_Invierno!$I$30,IF(ISERROR(VLOOKUP(CONCATENATE(AL39,"-",AM39),Criterio_Invierno!$H$25:$I$29,2,FALSE)),Criterio_Invierno!$I$29,VLOOKUP(CONCATENATE(AL39,"-",AM39),Criterio_Invierno!$H$25:$I$29,2,FALSE))))*IF(AG39="SI",Criterio_Invierno!$L$25,Criterio_Invierno!$L$26)</f>
        <v>35</v>
      </c>
      <c r="CM39" s="24">
        <f>+IF(AR39&gt;Criterio_Invierno!$B$33,Criterio_Invierno!$C$33,0)+IF(AU39&gt;Criterio_Invierno!$E$33,Criterio_Invierno!$F$33,0)+IF(BG39="NO",Criterio_Invierno!$I$33,0)</f>
        <v>0</v>
      </c>
      <c r="CN39" s="24">
        <f>+IF(V39&gt;=Criterio_Invierno!$B$36,Criterio_Invierno!$C$37,IF(V39&gt;=Criterio_Invierno!$B$35,Criterio_Invierno!$C$36,Criterio_Invierno!$C$35))</f>
        <v>1.5</v>
      </c>
      <c r="CO39" s="30">
        <f>IF(CD39="-",Criterio_Invierno!$G$40,VLOOKUP(CE39,Criterio_Invierno!$B$39:$C$46,2,FALSE))</f>
        <v>1</v>
      </c>
      <c r="CP39" s="28">
        <f>+VLOOKUP(F39,Criterio_Verano!$B$5:$C$7,2,FALSE)</f>
        <v>40</v>
      </c>
      <c r="CQ39" s="24">
        <f>+IF(AA39="SI",Criterio_Verano!$C$10,IF(AB39="SI",Criterio_Verano!$C$13,IF(Z39="SI",Criterio_Verano!$C$11,Criterio_Verano!$D$12)))</f>
        <v>20</v>
      </c>
      <c r="CR39" s="24">
        <f>+IF(S39=0,Criterio_Verano!$C$18,IF(S39&lt;Criterio_Verano!$B$16,Criterio_Verano!$C$16,IF(S39&lt;Criterio_Verano!$B$17,Criterio_Verano!$C$17,Criterio_Verano!$C$18)))+IF(AE39="NO",Criterio_Verano!$F$17,Criterio_Verano!$F$16)</f>
        <v>10</v>
      </c>
      <c r="CS39" s="31">
        <f>+IF(AK39="NO",Criterio_Verano!$C$23,IF(AL39="PERSIANAS",Criterio_Verano!$C$21,Criterio_Verano!$C$22)+IF(AM39="DEFICIENTE",Criterio_Verano!$F$22,Criterio_Verano!$F$21))</f>
        <v>25</v>
      </c>
    </row>
    <row r="40" spans="1:97">
      <c r="A40" s="2" t="s">
        <v>438</v>
      </c>
      <c r="B40" s="4" t="s">
        <v>1</v>
      </c>
      <c r="C40" s="29">
        <f t="shared" si="0"/>
        <v>52.5</v>
      </c>
      <c r="D40" s="24">
        <f t="shared" si="1"/>
        <v>95</v>
      </c>
      <c r="E40" s="2" t="s">
        <v>139</v>
      </c>
      <c r="F40" s="3">
        <v>4</v>
      </c>
      <c r="G40" s="4" t="s">
        <v>35</v>
      </c>
      <c r="H40" s="4" t="s">
        <v>34</v>
      </c>
      <c r="I40" s="4" t="s">
        <v>227</v>
      </c>
      <c r="J40" s="29" t="str">
        <f>VLOOKUP(I40,SEV_20000!$B$2:$D$89,3,FALSE)</f>
        <v>Sí</v>
      </c>
      <c r="K40" s="4" t="s">
        <v>439</v>
      </c>
      <c r="L40" s="4" t="s">
        <v>2</v>
      </c>
      <c r="M40" s="4" t="s">
        <v>440</v>
      </c>
      <c r="N40" s="4" t="s">
        <v>441</v>
      </c>
      <c r="O40" s="4" t="s">
        <v>442</v>
      </c>
      <c r="P40" s="4" t="s">
        <v>443</v>
      </c>
      <c r="Q40" s="4" t="s">
        <v>3</v>
      </c>
      <c r="R40" s="5" t="s">
        <v>124</v>
      </c>
      <c r="S40" s="4">
        <v>2006</v>
      </c>
      <c r="T40" s="5" t="s">
        <v>13</v>
      </c>
      <c r="U40" s="5">
        <v>0</v>
      </c>
      <c r="V40" s="5">
        <v>150</v>
      </c>
      <c r="W40" s="4">
        <v>1</v>
      </c>
      <c r="X40" s="4" t="s">
        <v>16</v>
      </c>
      <c r="Y40" s="4" t="s">
        <v>5</v>
      </c>
      <c r="Z40" s="42" t="s">
        <v>5</v>
      </c>
      <c r="AA40" s="4"/>
      <c r="AB40" s="4" t="s">
        <v>5</v>
      </c>
      <c r="AC40" s="4" t="s">
        <v>5</v>
      </c>
      <c r="AD40" s="4" t="s">
        <v>6</v>
      </c>
      <c r="AE40" s="4" t="s">
        <v>8</v>
      </c>
      <c r="AF40" s="4" t="s">
        <v>7</v>
      </c>
      <c r="AG40" s="4" t="s">
        <v>8</v>
      </c>
      <c r="AH40" s="4" t="s">
        <v>9</v>
      </c>
      <c r="AI40" s="4" t="s">
        <v>8</v>
      </c>
      <c r="AJ40" s="4" t="s">
        <v>11</v>
      </c>
      <c r="AK40" s="4" t="s">
        <v>8</v>
      </c>
      <c r="AL40" s="4" t="s">
        <v>11</v>
      </c>
      <c r="AM40" s="4" t="s">
        <v>11</v>
      </c>
      <c r="AN40" s="4" t="s">
        <v>5</v>
      </c>
      <c r="AO40" s="4" t="s">
        <v>5</v>
      </c>
      <c r="AP40" s="5" t="s">
        <v>21</v>
      </c>
      <c r="AQ40" s="5">
        <v>1</v>
      </c>
      <c r="AR40" s="5">
        <v>1</v>
      </c>
      <c r="AS40" s="4">
        <v>5</v>
      </c>
      <c r="AT40" s="5" t="s">
        <v>5</v>
      </c>
      <c r="AU40" s="4">
        <v>1</v>
      </c>
      <c r="AV40" s="5" t="s">
        <v>8</v>
      </c>
      <c r="AW40" s="4">
        <v>0</v>
      </c>
      <c r="AX40" s="4" t="s">
        <v>8</v>
      </c>
      <c r="AY40" s="5" t="s">
        <v>11</v>
      </c>
      <c r="AZ40" s="4">
        <v>0</v>
      </c>
      <c r="BA40" s="4" t="s">
        <v>13</v>
      </c>
      <c r="BB40" s="5" t="s">
        <v>11</v>
      </c>
      <c r="BC40" s="5">
        <v>0</v>
      </c>
      <c r="BD40" s="4">
        <v>0</v>
      </c>
      <c r="BE40" s="4" t="s">
        <v>8</v>
      </c>
      <c r="BF40" s="4" t="s">
        <v>14</v>
      </c>
      <c r="BG40" s="4" t="s">
        <v>5</v>
      </c>
      <c r="BH40" s="4" t="s">
        <v>8</v>
      </c>
      <c r="BI40" s="4" t="s">
        <v>11</v>
      </c>
      <c r="BJ40" s="4" t="s">
        <v>13</v>
      </c>
      <c r="BK40" s="4" t="s">
        <v>11</v>
      </c>
      <c r="BL40" s="5" t="s">
        <v>11</v>
      </c>
      <c r="BM40" s="5">
        <v>0</v>
      </c>
      <c r="BN40" s="4">
        <v>0</v>
      </c>
      <c r="BO40" s="4" t="s">
        <v>8</v>
      </c>
      <c r="BP40" s="4" t="s">
        <v>11</v>
      </c>
      <c r="BQ40" s="4" t="s">
        <v>11</v>
      </c>
      <c r="BR40" s="4" t="s">
        <v>11</v>
      </c>
      <c r="BS40" s="5" t="s">
        <v>11</v>
      </c>
      <c r="BT40" s="5" t="s">
        <v>11</v>
      </c>
      <c r="BU40" s="5">
        <v>0</v>
      </c>
      <c r="BV40" s="5">
        <v>0</v>
      </c>
      <c r="BW40" s="4">
        <v>0</v>
      </c>
      <c r="BX40" s="5">
        <v>0</v>
      </c>
      <c r="BY40" s="5" t="s">
        <v>11</v>
      </c>
      <c r="BZ40" s="4">
        <v>0</v>
      </c>
      <c r="CA40" s="5">
        <v>0</v>
      </c>
      <c r="CB40" s="4" t="s">
        <v>8</v>
      </c>
      <c r="CC40" s="4">
        <v>0</v>
      </c>
      <c r="CD40" s="4" t="s">
        <v>15</v>
      </c>
      <c r="CE40" s="4" t="s">
        <v>11</v>
      </c>
      <c r="CF40" s="26" t="s">
        <v>15</v>
      </c>
      <c r="CG40" s="35" t="s">
        <v>1565</v>
      </c>
      <c r="CH40" s="27">
        <f>VLOOKUP(E40,Criterio_Invierno!$B$5:$C$8,2,0)</f>
        <v>7.5</v>
      </c>
      <c r="CI40" s="24">
        <f>+VLOOKUP(F40,Criterio_Invierno!$B$10:$C$13,2,0)</f>
        <v>5</v>
      </c>
      <c r="CJ40" s="29">
        <f>+IF(X40="Mañana y tarde",Criterio_Invierno!$C$16,IF(X40="Solo mañana",Criterio_Invierno!$C$15,Criterio_Invierno!$C$17))</f>
        <v>15</v>
      </c>
      <c r="CK40" s="24">
        <f>+IF(S40=0,Criterio_Invierno!$C$22,IF(S40&lt;Criterio_Invierno!$B$20,Criterio_Invierno!$C$20,IF(S40&lt;Criterio_Invierno!$B$21,Criterio_Invierno!$C$21,0)))*IF(AN40="SI",Criterio_Invierno!$F$20,Criterio_Invierno!$F$21)*IF(AI40="SI",Criterio_Invierno!$J$20,Criterio_Invierno!$J$21)</f>
        <v>0</v>
      </c>
      <c r="CL40" s="29">
        <f>(IF(AE40="NO",Criterio_Invierno!$C$25,IF(AE40="SI",Criterio_Invierno!$C$26,0))+VLOOKUP(AF40,Criterio_Invierno!$E$25:$F$29,2,FALSE)+IF(AK40="-",Criterio_Invierno!$I$30,IF(ISERROR(VLOOKUP(CONCATENATE(AL40,"-",AM40),Criterio_Invierno!$H$25:$I$29,2,FALSE)),Criterio_Invierno!$I$29,VLOOKUP(CONCATENATE(AL40,"-",AM40),Criterio_Invierno!$H$25:$I$29,2,FALSE))))*IF(AG40="SI",Criterio_Invierno!$L$25,Criterio_Invierno!$L$26)</f>
        <v>25</v>
      </c>
      <c r="CM40" s="24">
        <f>+IF(AR40&gt;Criterio_Invierno!$B$33,Criterio_Invierno!$C$33,0)+IF(AU40&gt;Criterio_Invierno!$E$33,Criterio_Invierno!$F$33,0)+IF(BG40="NO",Criterio_Invierno!$I$33,0)</f>
        <v>0</v>
      </c>
      <c r="CN40" s="24">
        <f>+IF(V40&gt;=Criterio_Invierno!$B$36,Criterio_Invierno!$C$37,IF(V40&gt;=Criterio_Invierno!$B$35,Criterio_Invierno!$C$36,Criterio_Invierno!$C$35))</f>
        <v>1</v>
      </c>
      <c r="CO40" s="30">
        <f>IF(CD40="-",Criterio_Invierno!$G$40,VLOOKUP(CE40,Criterio_Invierno!$B$39:$C$46,2,FALSE))</f>
        <v>1</v>
      </c>
      <c r="CP40" s="28">
        <f>+VLOOKUP(F40,Criterio_Verano!$B$5:$C$7,2,FALSE)</f>
        <v>40</v>
      </c>
      <c r="CQ40" s="24">
        <f>+IF(AA40="SI",Criterio_Verano!$C$10,IF(AB40="SI",Criterio_Verano!$C$13,IF(Z40="SI",Criterio_Verano!$C$11,Criterio_Verano!$D$12)))</f>
        <v>20</v>
      </c>
      <c r="CR40" s="24">
        <f>+IF(S40=0,Criterio_Verano!$C$18,IF(S40&lt;Criterio_Verano!$B$16,Criterio_Verano!$C$16,IF(S40&lt;Criterio_Verano!$B$17,Criterio_Verano!$C$17,Criterio_Verano!$C$18)))+IF(AE40="NO",Criterio_Verano!$F$17,Criterio_Verano!$F$16)</f>
        <v>10</v>
      </c>
      <c r="CS40" s="31">
        <f>+IF(AK40="NO",Criterio_Verano!$C$23,IF(AL40="PERSIANAS",Criterio_Verano!$C$21,Criterio_Verano!$C$22)+IF(AM40="DEFICIENTE",Criterio_Verano!$F$22,Criterio_Verano!$F$21))</f>
        <v>25</v>
      </c>
    </row>
    <row r="41" spans="1:97">
      <c r="A41" s="2" t="s">
        <v>438</v>
      </c>
      <c r="B41" s="4" t="s">
        <v>1</v>
      </c>
      <c r="C41" s="29">
        <f t="shared" si="0"/>
        <v>116.25</v>
      </c>
      <c r="D41" s="24">
        <f t="shared" si="1"/>
        <v>95</v>
      </c>
      <c r="E41" s="2" t="s">
        <v>139</v>
      </c>
      <c r="F41" s="3">
        <v>4</v>
      </c>
      <c r="G41" s="4" t="s">
        <v>35</v>
      </c>
      <c r="H41" s="4" t="s">
        <v>34</v>
      </c>
      <c r="I41" s="4" t="s">
        <v>227</v>
      </c>
      <c r="J41" s="29" t="str">
        <f>VLOOKUP(I41,SEV_20000!$B$2:$D$89,3,FALSE)</f>
        <v>Sí</v>
      </c>
      <c r="K41" s="4" t="s">
        <v>439</v>
      </c>
      <c r="L41" s="4" t="s">
        <v>2</v>
      </c>
      <c r="M41" s="4" t="s">
        <v>440</v>
      </c>
      <c r="N41" s="4" t="s">
        <v>441</v>
      </c>
      <c r="O41" s="4" t="s">
        <v>442</v>
      </c>
      <c r="P41" s="4" t="s">
        <v>443</v>
      </c>
      <c r="Q41" s="4" t="s">
        <v>3</v>
      </c>
      <c r="R41" s="5" t="s">
        <v>28</v>
      </c>
      <c r="S41" s="4">
        <v>2006</v>
      </c>
      <c r="T41" s="5" t="s">
        <v>13</v>
      </c>
      <c r="U41" s="5">
        <v>0</v>
      </c>
      <c r="V41" s="5">
        <v>400</v>
      </c>
      <c r="W41" s="4">
        <v>1</v>
      </c>
      <c r="X41" s="4" t="s">
        <v>16</v>
      </c>
      <c r="Y41" s="4" t="s">
        <v>5</v>
      </c>
      <c r="Z41" s="42" t="s">
        <v>5</v>
      </c>
      <c r="AA41" s="4"/>
      <c r="AB41" s="4" t="s">
        <v>5</v>
      </c>
      <c r="AC41" s="4" t="s">
        <v>5</v>
      </c>
      <c r="AD41" s="4" t="s">
        <v>17</v>
      </c>
      <c r="AE41" s="4" t="s">
        <v>8</v>
      </c>
      <c r="AF41" s="4" t="s">
        <v>7</v>
      </c>
      <c r="AG41" s="4" t="s">
        <v>5</v>
      </c>
      <c r="AH41" s="4" t="s">
        <v>9</v>
      </c>
      <c r="AI41" s="4" t="s">
        <v>5</v>
      </c>
      <c r="AJ41" s="4" t="s">
        <v>10</v>
      </c>
      <c r="AK41" s="4" t="s">
        <v>8</v>
      </c>
      <c r="AL41" s="4" t="s">
        <v>11</v>
      </c>
      <c r="AM41" s="4" t="s">
        <v>11</v>
      </c>
      <c r="AN41" s="4" t="s">
        <v>5</v>
      </c>
      <c r="AO41" s="4" t="s">
        <v>5</v>
      </c>
      <c r="AP41" s="5" t="s">
        <v>21</v>
      </c>
      <c r="AQ41" s="5">
        <v>1</v>
      </c>
      <c r="AR41" s="5">
        <v>1</v>
      </c>
      <c r="AS41" s="4">
        <v>5</v>
      </c>
      <c r="AT41" s="5" t="s">
        <v>5</v>
      </c>
      <c r="AU41" s="4">
        <v>1</v>
      </c>
      <c r="AV41" s="5" t="s">
        <v>8</v>
      </c>
      <c r="AW41" s="4">
        <v>0</v>
      </c>
      <c r="AX41" s="4" t="s">
        <v>8</v>
      </c>
      <c r="AY41" s="5" t="s">
        <v>11</v>
      </c>
      <c r="AZ41" s="4">
        <v>0</v>
      </c>
      <c r="BA41" s="4" t="s">
        <v>13</v>
      </c>
      <c r="BB41" s="5" t="s">
        <v>11</v>
      </c>
      <c r="BC41" s="5">
        <v>0</v>
      </c>
      <c r="BD41" s="4">
        <v>0</v>
      </c>
      <c r="BE41" s="4" t="s">
        <v>8</v>
      </c>
      <c r="BF41" s="4" t="s">
        <v>14</v>
      </c>
      <c r="BG41" s="4" t="s">
        <v>5</v>
      </c>
      <c r="BH41" s="4" t="s">
        <v>8</v>
      </c>
      <c r="BI41" s="4" t="s">
        <v>11</v>
      </c>
      <c r="BJ41" s="4" t="s">
        <v>13</v>
      </c>
      <c r="BK41" s="4" t="s">
        <v>11</v>
      </c>
      <c r="BL41" s="5" t="s">
        <v>11</v>
      </c>
      <c r="BM41" s="5">
        <v>0</v>
      </c>
      <c r="BN41" s="4">
        <v>0</v>
      </c>
      <c r="BO41" s="4" t="s">
        <v>8</v>
      </c>
      <c r="BP41" s="4" t="s">
        <v>11</v>
      </c>
      <c r="BQ41" s="4" t="s">
        <v>11</v>
      </c>
      <c r="BR41" s="4" t="s">
        <v>11</v>
      </c>
      <c r="BS41" s="5" t="s">
        <v>11</v>
      </c>
      <c r="BT41" s="5" t="s">
        <v>11</v>
      </c>
      <c r="BU41" s="5">
        <v>0</v>
      </c>
      <c r="BV41" s="5">
        <v>0</v>
      </c>
      <c r="BW41" s="4">
        <v>0</v>
      </c>
      <c r="BX41" s="5">
        <v>0</v>
      </c>
      <c r="BY41" s="5" t="s">
        <v>11</v>
      </c>
      <c r="BZ41" s="4">
        <v>0</v>
      </c>
      <c r="CA41" s="5">
        <v>0</v>
      </c>
      <c r="CB41" s="4" t="s">
        <v>8</v>
      </c>
      <c r="CC41" s="4">
        <v>0</v>
      </c>
      <c r="CD41" s="4" t="s">
        <v>15</v>
      </c>
      <c r="CE41" s="4" t="s">
        <v>11</v>
      </c>
      <c r="CF41" s="26" t="s">
        <v>15</v>
      </c>
      <c r="CG41" s="35" t="s">
        <v>1564</v>
      </c>
      <c r="CH41" s="27">
        <f>VLOOKUP(E41,Criterio_Invierno!$B$5:$C$8,2,0)</f>
        <v>7.5</v>
      </c>
      <c r="CI41" s="24">
        <f>+VLOOKUP(F41,Criterio_Invierno!$B$10:$C$13,2,0)</f>
        <v>5</v>
      </c>
      <c r="CJ41" s="29">
        <f>+IF(X41="Mañana y tarde",Criterio_Invierno!$C$16,IF(X41="Solo mañana",Criterio_Invierno!$C$15,Criterio_Invierno!$C$17))</f>
        <v>15</v>
      </c>
      <c r="CK41" s="24">
        <f>+IF(S41=0,Criterio_Invierno!$C$22,IF(S41&lt;Criterio_Invierno!$B$20,Criterio_Invierno!$C$20,IF(S41&lt;Criterio_Invierno!$B$21,Criterio_Invierno!$C$21,0)))*IF(AN41="SI",Criterio_Invierno!$F$20,Criterio_Invierno!$F$21)*IF(AI41="SI",Criterio_Invierno!$J$20,Criterio_Invierno!$J$21)</f>
        <v>0</v>
      </c>
      <c r="CL41" s="29">
        <f>(IF(AE41="NO",Criterio_Invierno!$C$25,IF(AE41="SI",Criterio_Invierno!$C$26,0))+VLOOKUP(AF41,Criterio_Invierno!$E$25:$F$29,2,FALSE)+IF(AK41="-",Criterio_Invierno!$I$30,IF(ISERROR(VLOOKUP(CONCATENATE(AL41,"-",AM41),Criterio_Invierno!$H$25:$I$29,2,FALSE)),Criterio_Invierno!$I$29,VLOOKUP(CONCATENATE(AL41,"-",AM41),Criterio_Invierno!$H$25:$I$29,2,FALSE))))*IF(AG41="SI",Criterio_Invierno!$L$25,Criterio_Invierno!$L$26)</f>
        <v>50</v>
      </c>
      <c r="CM41" s="24">
        <f>+IF(AR41&gt;Criterio_Invierno!$B$33,Criterio_Invierno!$C$33,0)+IF(AU41&gt;Criterio_Invierno!$E$33,Criterio_Invierno!$F$33,0)+IF(BG41="NO",Criterio_Invierno!$I$33,0)</f>
        <v>0</v>
      </c>
      <c r="CN41" s="24">
        <f>+IF(V41&gt;=Criterio_Invierno!$B$36,Criterio_Invierno!$C$37,IF(V41&gt;=Criterio_Invierno!$B$35,Criterio_Invierno!$C$36,Criterio_Invierno!$C$35))</f>
        <v>1.5</v>
      </c>
      <c r="CO41" s="30">
        <f>IF(CD41="-",Criterio_Invierno!$G$40,VLOOKUP(CE41,Criterio_Invierno!$B$39:$C$46,2,FALSE))</f>
        <v>1</v>
      </c>
      <c r="CP41" s="28">
        <f>+VLOOKUP(F41,Criterio_Verano!$B$5:$C$7,2,FALSE)</f>
        <v>40</v>
      </c>
      <c r="CQ41" s="24">
        <f>+IF(AA41="SI",Criterio_Verano!$C$10,IF(AB41="SI",Criterio_Verano!$C$13,IF(Z41="SI",Criterio_Verano!$C$11,Criterio_Verano!$D$12)))</f>
        <v>20</v>
      </c>
      <c r="CR41" s="24">
        <f>+IF(S41=0,Criterio_Verano!$C$18,IF(S41&lt;Criterio_Verano!$B$16,Criterio_Verano!$C$16,IF(S41&lt;Criterio_Verano!$B$17,Criterio_Verano!$C$17,Criterio_Verano!$C$18)))+IF(AE41="NO",Criterio_Verano!$F$17,Criterio_Verano!$F$16)</f>
        <v>10</v>
      </c>
      <c r="CS41" s="31">
        <f>+IF(AK41="NO",Criterio_Verano!$C$23,IF(AL41="PERSIANAS",Criterio_Verano!$C$21,Criterio_Verano!$C$22)+IF(AM41="DEFICIENTE",Criterio_Verano!$F$22,Criterio_Verano!$F$21))</f>
        <v>25</v>
      </c>
    </row>
    <row r="42" spans="1:97">
      <c r="A42" s="2" t="s">
        <v>438</v>
      </c>
      <c r="B42" s="4" t="s">
        <v>1</v>
      </c>
      <c r="C42" s="29">
        <f t="shared" si="0"/>
        <v>52.5</v>
      </c>
      <c r="D42" s="24">
        <f t="shared" si="1"/>
        <v>95</v>
      </c>
      <c r="E42" s="2" t="s">
        <v>139</v>
      </c>
      <c r="F42" s="3">
        <v>4</v>
      </c>
      <c r="G42" s="4" t="s">
        <v>35</v>
      </c>
      <c r="H42" s="4" t="s">
        <v>34</v>
      </c>
      <c r="I42" s="4" t="s">
        <v>227</v>
      </c>
      <c r="J42" s="29" t="str">
        <f>VLOOKUP(I42,SEV_20000!$B$2:$D$89,3,FALSE)</f>
        <v>Sí</v>
      </c>
      <c r="K42" s="4" t="s">
        <v>439</v>
      </c>
      <c r="L42" s="4" t="s">
        <v>2</v>
      </c>
      <c r="M42" s="4" t="s">
        <v>440</v>
      </c>
      <c r="N42" s="4" t="s">
        <v>441</v>
      </c>
      <c r="O42" s="4" t="s">
        <v>442</v>
      </c>
      <c r="P42" s="4" t="s">
        <v>443</v>
      </c>
      <c r="Q42" s="4" t="s">
        <v>3</v>
      </c>
      <c r="R42" s="5" t="s">
        <v>45</v>
      </c>
      <c r="S42" s="4">
        <v>2006</v>
      </c>
      <c r="T42" s="5" t="s">
        <v>13</v>
      </c>
      <c r="U42" s="5">
        <v>0</v>
      </c>
      <c r="V42" s="5">
        <v>150</v>
      </c>
      <c r="W42" s="4">
        <v>6</v>
      </c>
      <c r="X42" s="4" t="s">
        <v>16</v>
      </c>
      <c r="Y42" s="4" t="s">
        <v>5</v>
      </c>
      <c r="Z42" s="42" t="s">
        <v>5</v>
      </c>
      <c r="AA42" s="4"/>
      <c r="AB42" s="4" t="s">
        <v>5</v>
      </c>
      <c r="AC42" s="4" t="s">
        <v>5</v>
      </c>
      <c r="AD42" s="4" t="s">
        <v>6</v>
      </c>
      <c r="AE42" s="4" t="s">
        <v>8</v>
      </c>
      <c r="AF42" s="4" t="s">
        <v>7</v>
      </c>
      <c r="AG42" s="4" t="s">
        <v>8</v>
      </c>
      <c r="AH42" s="4" t="s">
        <v>9</v>
      </c>
      <c r="AI42" s="4" t="s">
        <v>5</v>
      </c>
      <c r="AJ42" s="4" t="s">
        <v>10</v>
      </c>
      <c r="AK42" s="4" t="s">
        <v>8</v>
      </c>
      <c r="AL42" s="4" t="s">
        <v>11</v>
      </c>
      <c r="AM42" s="4" t="s">
        <v>11</v>
      </c>
      <c r="AN42" s="4" t="s">
        <v>5</v>
      </c>
      <c r="AO42" s="4" t="s">
        <v>5</v>
      </c>
      <c r="AP42" s="5" t="s">
        <v>21</v>
      </c>
      <c r="AQ42" s="5">
        <v>1</v>
      </c>
      <c r="AR42" s="5">
        <v>1</v>
      </c>
      <c r="AS42" s="4">
        <v>5</v>
      </c>
      <c r="AT42" s="5" t="s">
        <v>5</v>
      </c>
      <c r="AU42" s="4">
        <v>1</v>
      </c>
      <c r="AV42" s="5" t="s">
        <v>8</v>
      </c>
      <c r="AW42" s="4">
        <v>0</v>
      </c>
      <c r="AX42" s="4" t="s">
        <v>8</v>
      </c>
      <c r="AY42" s="5" t="s">
        <v>11</v>
      </c>
      <c r="AZ42" s="4">
        <v>0</v>
      </c>
      <c r="BA42" s="4" t="s">
        <v>13</v>
      </c>
      <c r="BB42" s="5" t="s">
        <v>11</v>
      </c>
      <c r="BC42" s="5">
        <v>0</v>
      </c>
      <c r="BD42" s="4">
        <v>0</v>
      </c>
      <c r="BE42" s="4" t="s">
        <v>8</v>
      </c>
      <c r="BF42" s="4" t="s">
        <v>14</v>
      </c>
      <c r="BG42" s="4" t="s">
        <v>5</v>
      </c>
      <c r="BH42" s="4" t="s">
        <v>8</v>
      </c>
      <c r="BI42" s="4" t="s">
        <v>11</v>
      </c>
      <c r="BJ42" s="4" t="s">
        <v>13</v>
      </c>
      <c r="BK42" s="4" t="s">
        <v>11</v>
      </c>
      <c r="BL42" s="5" t="s">
        <v>11</v>
      </c>
      <c r="BM42" s="5">
        <v>6</v>
      </c>
      <c r="BN42" s="4">
        <v>0</v>
      </c>
      <c r="BO42" s="4" t="s">
        <v>8</v>
      </c>
      <c r="BP42" s="4" t="s">
        <v>11</v>
      </c>
      <c r="BQ42" s="4" t="s">
        <v>11</v>
      </c>
      <c r="BR42" s="4" t="s">
        <v>11</v>
      </c>
      <c r="BS42" s="5" t="s">
        <v>11</v>
      </c>
      <c r="BT42" s="5" t="s">
        <v>11</v>
      </c>
      <c r="BU42" s="5">
        <v>0</v>
      </c>
      <c r="BV42" s="5">
        <v>0</v>
      </c>
      <c r="BW42" s="4">
        <v>0</v>
      </c>
      <c r="BX42" s="5">
        <v>0</v>
      </c>
      <c r="BY42" s="5" t="s">
        <v>11</v>
      </c>
      <c r="BZ42" s="4">
        <v>0</v>
      </c>
      <c r="CA42" s="5">
        <v>0</v>
      </c>
      <c r="CB42" s="4" t="s">
        <v>8</v>
      </c>
      <c r="CC42" s="4">
        <v>0</v>
      </c>
      <c r="CD42" s="4" t="s">
        <v>15</v>
      </c>
      <c r="CE42" s="4" t="s">
        <v>11</v>
      </c>
      <c r="CF42" s="26" t="s">
        <v>15</v>
      </c>
      <c r="CG42" s="35" t="s">
        <v>1564</v>
      </c>
      <c r="CH42" s="27">
        <f>VLOOKUP(E42,Criterio_Invierno!$B$5:$C$8,2,0)</f>
        <v>7.5</v>
      </c>
      <c r="CI42" s="24">
        <f>+VLOOKUP(F42,Criterio_Invierno!$B$10:$C$13,2,0)</f>
        <v>5</v>
      </c>
      <c r="CJ42" s="29">
        <f>+IF(X42="Mañana y tarde",Criterio_Invierno!$C$16,IF(X42="Solo mañana",Criterio_Invierno!$C$15,Criterio_Invierno!$C$17))</f>
        <v>15</v>
      </c>
      <c r="CK42" s="24">
        <f>+IF(S42=0,Criterio_Invierno!$C$22,IF(S42&lt;Criterio_Invierno!$B$20,Criterio_Invierno!$C$20,IF(S42&lt;Criterio_Invierno!$B$21,Criterio_Invierno!$C$21,0)))*IF(AN42="SI",Criterio_Invierno!$F$20,Criterio_Invierno!$F$21)*IF(AI42="SI",Criterio_Invierno!$J$20,Criterio_Invierno!$J$21)</f>
        <v>0</v>
      </c>
      <c r="CL42" s="29">
        <f>(IF(AE42="NO",Criterio_Invierno!$C$25,IF(AE42="SI",Criterio_Invierno!$C$26,0))+VLOOKUP(AF42,Criterio_Invierno!$E$25:$F$29,2,FALSE)+IF(AK42="-",Criterio_Invierno!$I$30,IF(ISERROR(VLOOKUP(CONCATENATE(AL42,"-",AM42),Criterio_Invierno!$H$25:$I$29,2,FALSE)),Criterio_Invierno!$I$29,VLOOKUP(CONCATENATE(AL42,"-",AM42),Criterio_Invierno!$H$25:$I$29,2,FALSE))))*IF(AG42="SI",Criterio_Invierno!$L$25,Criterio_Invierno!$L$26)</f>
        <v>25</v>
      </c>
      <c r="CM42" s="24">
        <f>+IF(AR42&gt;Criterio_Invierno!$B$33,Criterio_Invierno!$C$33,0)+IF(AU42&gt;Criterio_Invierno!$E$33,Criterio_Invierno!$F$33,0)+IF(BG42="NO",Criterio_Invierno!$I$33,0)</f>
        <v>0</v>
      </c>
      <c r="CN42" s="24">
        <f>+IF(V42&gt;=Criterio_Invierno!$B$36,Criterio_Invierno!$C$37,IF(V42&gt;=Criterio_Invierno!$B$35,Criterio_Invierno!$C$36,Criterio_Invierno!$C$35))</f>
        <v>1</v>
      </c>
      <c r="CO42" s="30">
        <f>IF(CD42="-",Criterio_Invierno!$G$40,VLOOKUP(CE42,Criterio_Invierno!$B$39:$C$46,2,FALSE))</f>
        <v>1</v>
      </c>
      <c r="CP42" s="28">
        <f>+VLOOKUP(F42,Criterio_Verano!$B$5:$C$7,2,FALSE)</f>
        <v>40</v>
      </c>
      <c r="CQ42" s="24">
        <f>+IF(AA42="SI",Criterio_Verano!$C$10,IF(AB42="SI",Criterio_Verano!$C$13,IF(Z42="SI",Criterio_Verano!$C$11,Criterio_Verano!$D$12)))</f>
        <v>20</v>
      </c>
      <c r="CR42" s="24">
        <f>+IF(S42=0,Criterio_Verano!$C$18,IF(S42&lt;Criterio_Verano!$B$16,Criterio_Verano!$C$16,IF(S42&lt;Criterio_Verano!$B$17,Criterio_Verano!$C$17,Criterio_Verano!$C$18)))+IF(AE42="NO",Criterio_Verano!$F$17,Criterio_Verano!$F$16)</f>
        <v>10</v>
      </c>
      <c r="CS42" s="31">
        <f>+IF(AK42="NO",Criterio_Verano!$C$23,IF(AL42="PERSIANAS",Criterio_Verano!$C$21,Criterio_Verano!$C$22)+IF(AM42="DEFICIENTE",Criterio_Verano!$F$22,Criterio_Verano!$F$21))</f>
        <v>25</v>
      </c>
    </row>
    <row r="43" spans="1:97">
      <c r="A43" s="2" t="s">
        <v>438</v>
      </c>
      <c r="B43" s="4" t="s">
        <v>1</v>
      </c>
      <c r="C43" s="29">
        <f t="shared" si="0"/>
        <v>78.75</v>
      </c>
      <c r="D43" s="24">
        <f t="shared" si="1"/>
        <v>95</v>
      </c>
      <c r="E43" s="2" t="s">
        <v>139</v>
      </c>
      <c r="F43" s="3">
        <v>4</v>
      </c>
      <c r="G43" s="4" t="s">
        <v>35</v>
      </c>
      <c r="H43" s="4" t="s">
        <v>34</v>
      </c>
      <c r="I43" s="4" t="s">
        <v>227</v>
      </c>
      <c r="J43" s="29" t="str">
        <f>VLOOKUP(I43,SEV_20000!$B$2:$D$89,3,FALSE)</f>
        <v>Sí</v>
      </c>
      <c r="K43" s="4" t="s">
        <v>439</v>
      </c>
      <c r="L43" s="4" t="s">
        <v>2</v>
      </c>
      <c r="M43" s="4" t="s">
        <v>440</v>
      </c>
      <c r="N43" s="4" t="s">
        <v>441</v>
      </c>
      <c r="O43" s="4" t="s">
        <v>442</v>
      </c>
      <c r="P43" s="4" t="s">
        <v>443</v>
      </c>
      <c r="Q43" s="4" t="s">
        <v>3</v>
      </c>
      <c r="R43" s="5" t="s">
        <v>44</v>
      </c>
      <c r="S43" s="4">
        <v>2006</v>
      </c>
      <c r="T43" s="5" t="s">
        <v>13</v>
      </c>
      <c r="U43" s="5">
        <v>0</v>
      </c>
      <c r="V43" s="5">
        <v>300</v>
      </c>
      <c r="W43" s="4">
        <v>12</v>
      </c>
      <c r="X43" s="4" t="s">
        <v>16</v>
      </c>
      <c r="Y43" s="4" t="s">
        <v>5</v>
      </c>
      <c r="Z43" s="42" t="s">
        <v>5</v>
      </c>
      <c r="AA43" s="4"/>
      <c r="AB43" s="4" t="s">
        <v>5</v>
      </c>
      <c r="AC43" s="4" t="s">
        <v>5</v>
      </c>
      <c r="AD43" s="4" t="s">
        <v>6</v>
      </c>
      <c r="AE43" s="4" t="s">
        <v>8</v>
      </c>
      <c r="AF43" s="4" t="s">
        <v>7</v>
      </c>
      <c r="AG43" s="4" t="s">
        <v>8</v>
      </c>
      <c r="AH43" s="4" t="s">
        <v>9</v>
      </c>
      <c r="AI43" s="4" t="s">
        <v>5</v>
      </c>
      <c r="AJ43" s="4" t="s">
        <v>10</v>
      </c>
      <c r="AK43" s="4" t="s">
        <v>8</v>
      </c>
      <c r="AL43" s="4" t="s">
        <v>11</v>
      </c>
      <c r="AM43" s="4" t="s">
        <v>11</v>
      </c>
      <c r="AN43" s="4" t="s">
        <v>5</v>
      </c>
      <c r="AO43" s="4" t="s">
        <v>5</v>
      </c>
      <c r="AP43" s="5" t="s">
        <v>21</v>
      </c>
      <c r="AQ43" s="5">
        <v>1</v>
      </c>
      <c r="AR43" s="5">
        <v>1</v>
      </c>
      <c r="AS43" s="4">
        <v>5</v>
      </c>
      <c r="AT43" s="5" t="s">
        <v>5</v>
      </c>
      <c r="AU43" s="4">
        <v>1</v>
      </c>
      <c r="AV43" s="5" t="s">
        <v>8</v>
      </c>
      <c r="AW43" s="4">
        <v>0</v>
      </c>
      <c r="AX43" s="4" t="s">
        <v>8</v>
      </c>
      <c r="AY43" s="5" t="s">
        <v>11</v>
      </c>
      <c r="AZ43" s="4">
        <v>0</v>
      </c>
      <c r="BA43" s="4" t="s">
        <v>13</v>
      </c>
      <c r="BB43" s="5" t="s">
        <v>11</v>
      </c>
      <c r="BC43" s="5">
        <v>0</v>
      </c>
      <c r="BD43" s="4">
        <v>0</v>
      </c>
      <c r="BE43" s="4" t="s">
        <v>8</v>
      </c>
      <c r="BF43" s="4" t="s">
        <v>14</v>
      </c>
      <c r="BG43" s="4" t="s">
        <v>5</v>
      </c>
      <c r="BH43" s="4" t="s">
        <v>8</v>
      </c>
      <c r="BI43" s="4" t="s">
        <v>11</v>
      </c>
      <c r="BJ43" s="4" t="s">
        <v>13</v>
      </c>
      <c r="BK43" s="4" t="s">
        <v>11</v>
      </c>
      <c r="BL43" s="5" t="s">
        <v>11</v>
      </c>
      <c r="BM43" s="5">
        <v>12</v>
      </c>
      <c r="BN43" s="4">
        <v>12</v>
      </c>
      <c r="BO43" s="4" t="s">
        <v>8</v>
      </c>
      <c r="BP43" s="4" t="s">
        <v>11</v>
      </c>
      <c r="BQ43" s="4" t="s">
        <v>11</v>
      </c>
      <c r="BR43" s="4" t="s">
        <v>11</v>
      </c>
      <c r="BS43" s="5" t="s">
        <v>11</v>
      </c>
      <c r="BT43" s="5" t="s">
        <v>11</v>
      </c>
      <c r="BU43" s="5">
        <v>0</v>
      </c>
      <c r="BV43" s="5">
        <v>0</v>
      </c>
      <c r="BW43" s="4">
        <v>0</v>
      </c>
      <c r="BX43" s="5">
        <v>0</v>
      </c>
      <c r="BY43" s="5" t="s">
        <v>11</v>
      </c>
      <c r="BZ43" s="4">
        <v>0</v>
      </c>
      <c r="CA43" s="5">
        <v>0</v>
      </c>
      <c r="CB43" s="4" t="s">
        <v>8</v>
      </c>
      <c r="CC43" s="4">
        <v>0</v>
      </c>
      <c r="CD43" s="4" t="s">
        <v>15</v>
      </c>
      <c r="CE43" s="4" t="s">
        <v>11</v>
      </c>
      <c r="CF43" s="26" t="s">
        <v>15</v>
      </c>
      <c r="CG43" s="35" t="s">
        <v>1564</v>
      </c>
      <c r="CH43" s="27">
        <f>VLOOKUP(E43,Criterio_Invierno!$B$5:$C$8,2,0)</f>
        <v>7.5</v>
      </c>
      <c r="CI43" s="24">
        <f>+VLOOKUP(F43,Criterio_Invierno!$B$10:$C$13,2,0)</f>
        <v>5</v>
      </c>
      <c r="CJ43" s="29">
        <f>+IF(X43="Mañana y tarde",Criterio_Invierno!$C$16,IF(X43="Solo mañana",Criterio_Invierno!$C$15,Criterio_Invierno!$C$17))</f>
        <v>15</v>
      </c>
      <c r="CK43" s="24">
        <f>+IF(S43=0,Criterio_Invierno!$C$22,IF(S43&lt;Criterio_Invierno!$B$20,Criterio_Invierno!$C$20,IF(S43&lt;Criterio_Invierno!$B$21,Criterio_Invierno!$C$21,0)))*IF(AN43="SI",Criterio_Invierno!$F$20,Criterio_Invierno!$F$21)*IF(AI43="SI",Criterio_Invierno!$J$20,Criterio_Invierno!$J$21)</f>
        <v>0</v>
      </c>
      <c r="CL43" s="29">
        <f>(IF(AE43="NO",Criterio_Invierno!$C$25,IF(AE43="SI",Criterio_Invierno!$C$26,0))+VLOOKUP(AF43,Criterio_Invierno!$E$25:$F$29,2,FALSE)+IF(AK43="-",Criterio_Invierno!$I$30,IF(ISERROR(VLOOKUP(CONCATENATE(AL43,"-",AM43),Criterio_Invierno!$H$25:$I$29,2,FALSE)),Criterio_Invierno!$I$29,VLOOKUP(CONCATENATE(AL43,"-",AM43),Criterio_Invierno!$H$25:$I$29,2,FALSE))))*IF(AG43="SI",Criterio_Invierno!$L$25,Criterio_Invierno!$L$26)</f>
        <v>25</v>
      </c>
      <c r="CM43" s="24">
        <f>+IF(AR43&gt;Criterio_Invierno!$B$33,Criterio_Invierno!$C$33,0)+IF(AU43&gt;Criterio_Invierno!$E$33,Criterio_Invierno!$F$33,0)+IF(BG43="NO",Criterio_Invierno!$I$33,0)</f>
        <v>0</v>
      </c>
      <c r="CN43" s="24">
        <f>+IF(V43&gt;=Criterio_Invierno!$B$36,Criterio_Invierno!$C$37,IF(V43&gt;=Criterio_Invierno!$B$35,Criterio_Invierno!$C$36,Criterio_Invierno!$C$35))</f>
        <v>1.5</v>
      </c>
      <c r="CO43" s="30">
        <f>IF(CD43="-",Criterio_Invierno!$G$40,VLOOKUP(CE43,Criterio_Invierno!$B$39:$C$46,2,FALSE))</f>
        <v>1</v>
      </c>
      <c r="CP43" s="28">
        <f>+VLOOKUP(F43,Criterio_Verano!$B$5:$C$7,2,FALSE)</f>
        <v>40</v>
      </c>
      <c r="CQ43" s="24">
        <f>+IF(AA43="SI",Criterio_Verano!$C$10,IF(AB43="SI",Criterio_Verano!$C$13,IF(Z43="SI",Criterio_Verano!$C$11,Criterio_Verano!$D$12)))</f>
        <v>20</v>
      </c>
      <c r="CR43" s="24">
        <f>+IF(S43=0,Criterio_Verano!$C$18,IF(S43&lt;Criterio_Verano!$B$16,Criterio_Verano!$C$16,IF(S43&lt;Criterio_Verano!$B$17,Criterio_Verano!$C$17,Criterio_Verano!$C$18)))+IF(AE43="NO",Criterio_Verano!$F$17,Criterio_Verano!$F$16)</f>
        <v>10</v>
      </c>
      <c r="CS43" s="31">
        <f>+IF(AK43="NO",Criterio_Verano!$C$23,IF(AL43="PERSIANAS",Criterio_Verano!$C$21,Criterio_Verano!$C$22)+IF(AM43="DEFICIENTE",Criterio_Verano!$F$22,Criterio_Verano!$F$21))</f>
        <v>25</v>
      </c>
    </row>
    <row r="44" spans="1:97">
      <c r="A44" s="2" t="s">
        <v>304</v>
      </c>
      <c r="B44" s="4" t="s">
        <v>1</v>
      </c>
      <c r="C44" s="29">
        <f t="shared" si="0"/>
        <v>127.5</v>
      </c>
      <c r="D44" s="24">
        <f t="shared" si="1"/>
        <v>90</v>
      </c>
      <c r="E44" s="2" t="s">
        <v>139</v>
      </c>
      <c r="F44" s="3">
        <v>4</v>
      </c>
      <c r="G44" s="4" t="s">
        <v>305</v>
      </c>
      <c r="H44" s="4" t="s">
        <v>34</v>
      </c>
      <c r="I44" s="4" t="s">
        <v>306</v>
      </c>
      <c r="J44" s="29" t="str">
        <f>VLOOKUP(I44,SEV_20000!$B$2:$D$89,3,FALSE)</f>
        <v>Sí</v>
      </c>
      <c r="K44" s="4" t="s">
        <v>307</v>
      </c>
      <c r="L44" s="4" t="s">
        <v>45</v>
      </c>
      <c r="M44" s="4" t="s">
        <v>308</v>
      </c>
      <c r="N44" s="4" t="s">
        <v>309</v>
      </c>
      <c r="O44" s="4" t="s">
        <v>310</v>
      </c>
      <c r="P44" s="4" t="s">
        <v>311</v>
      </c>
      <c r="Q44" s="4" t="s">
        <v>3</v>
      </c>
      <c r="R44" s="5" t="s">
        <v>150</v>
      </c>
      <c r="S44" s="4">
        <v>1977</v>
      </c>
      <c r="T44" s="5" t="s">
        <v>13</v>
      </c>
      <c r="U44" s="5">
        <v>2013</v>
      </c>
      <c r="V44" s="5">
        <v>150</v>
      </c>
      <c r="W44" s="4">
        <v>8</v>
      </c>
      <c r="X44" s="4" t="s">
        <v>16</v>
      </c>
      <c r="Y44" s="4" t="s">
        <v>8</v>
      </c>
      <c r="Z44" s="42" t="s">
        <v>5</v>
      </c>
      <c r="AA44" s="4"/>
      <c r="AB44" s="4" t="s">
        <v>8</v>
      </c>
      <c r="AC44" s="4" t="s">
        <v>8</v>
      </c>
      <c r="AD44" s="4" t="s">
        <v>6</v>
      </c>
      <c r="AE44" s="4" t="s">
        <v>8</v>
      </c>
      <c r="AF44" s="4" t="s">
        <v>22</v>
      </c>
      <c r="AG44" s="4" t="s">
        <v>5</v>
      </c>
      <c r="AH44" s="4" t="s">
        <v>9</v>
      </c>
      <c r="AI44" s="4" t="s">
        <v>8</v>
      </c>
      <c r="AJ44" s="4" t="s">
        <v>11</v>
      </c>
      <c r="AK44" s="4" t="s">
        <v>5</v>
      </c>
      <c r="AL44" s="4" t="s">
        <v>19</v>
      </c>
      <c r="AM44" s="4" t="s">
        <v>20</v>
      </c>
      <c r="AN44" s="4" t="s">
        <v>5</v>
      </c>
      <c r="AO44" s="4" t="s">
        <v>5</v>
      </c>
      <c r="AP44" s="5" t="s">
        <v>21</v>
      </c>
      <c r="AQ44" s="5">
        <v>0</v>
      </c>
      <c r="AR44" s="5">
        <v>0</v>
      </c>
      <c r="AS44" s="4">
        <v>0</v>
      </c>
      <c r="AT44" s="5" t="s">
        <v>5</v>
      </c>
      <c r="AU44" s="4">
        <v>4</v>
      </c>
      <c r="AV44" s="5" t="s">
        <v>8</v>
      </c>
      <c r="AW44" s="4">
        <v>0</v>
      </c>
      <c r="AX44" s="4" t="s">
        <v>8</v>
      </c>
      <c r="AY44" s="5" t="s">
        <v>11</v>
      </c>
      <c r="AZ44" s="4">
        <v>0</v>
      </c>
      <c r="BA44" s="4" t="s">
        <v>13</v>
      </c>
      <c r="BB44" s="5" t="s">
        <v>11</v>
      </c>
      <c r="BC44" s="5">
        <v>0</v>
      </c>
      <c r="BD44" s="4">
        <v>0</v>
      </c>
      <c r="BE44" s="4" t="s">
        <v>8</v>
      </c>
      <c r="BF44" s="4" t="s">
        <v>14</v>
      </c>
      <c r="BG44" s="4" t="s">
        <v>5</v>
      </c>
      <c r="BH44" s="4" t="s">
        <v>5</v>
      </c>
      <c r="BI44" s="4" t="s">
        <v>5</v>
      </c>
      <c r="BJ44" s="4" t="s">
        <v>8</v>
      </c>
      <c r="BK44" s="4" t="s">
        <v>5</v>
      </c>
      <c r="BL44" s="5" t="s">
        <v>8</v>
      </c>
      <c r="BM44" s="5">
        <v>4</v>
      </c>
      <c r="BN44" s="4">
        <v>6</v>
      </c>
      <c r="BO44" s="4" t="s">
        <v>5</v>
      </c>
      <c r="BP44" s="4" t="s">
        <v>8</v>
      </c>
      <c r="BQ44" s="4" t="s">
        <v>11</v>
      </c>
      <c r="BR44" s="4" t="s">
        <v>11</v>
      </c>
      <c r="BS44" s="5" t="s">
        <v>11</v>
      </c>
      <c r="BT44" s="5" t="s">
        <v>11</v>
      </c>
      <c r="BU44" s="5">
        <v>0</v>
      </c>
      <c r="BV44" s="5">
        <v>0</v>
      </c>
      <c r="BW44" s="4">
        <v>0</v>
      </c>
      <c r="BX44" s="5">
        <v>0</v>
      </c>
      <c r="BY44" s="5" t="s">
        <v>8</v>
      </c>
      <c r="BZ44" s="4">
        <v>0</v>
      </c>
      <c r="CA44" s="5">
        <v>0</v>
      </c>
      <c r="CB44" s="4" t="s">
        <v>8</v>
      </c>
      <c r="CC44" s="4">
        <v>0</v>
      </c>
      <c r="CD44" s="4" t="s">
        <v>15</v>
      </c>
      <c r="CE44" s="4" t="s">
        <v>11</v>
      </c>
      <c r="CF44" s="26" t="s">
        <v>15</v>
      </c>
      <c r="CG44" s="35" t="s">
        <v>1542</v>
      </c>
      <c r="CH44" s="27">
        <f>VLOOKUP(E44,Criterio_Invierno!$B$5:$C$8,2,0)</f>
        <v>7.5</v>
      </c>
      <c r="CI44" s="24">
        <f>+VLOOKUP(F44,Criterio_Invierno!$B$10:$C$13,2,0)</f>
        <v>5</v>
      </c>
      <c r="CJ44" s="29">
        <f>+IF(X44="Mañana y tarde",Criterio_Invierno!$C$16,IF(X44="Solo mañana",Criterio_Invierno!$C$15,Criterio_Invierno!$C$17))</f>
        <v>15</v>
      </c>
      <c r="CK44" s="24">
        <f>+IF(S44=0,Criterio_Invierno!$C$22,IF(S44&lt;Criterio_Invierno!$B$20,Criterio_Invierno!$C$20,IF(S44&lt;Criterio_Invierno!$B$21,Criterio_Invierno!$C$21,0)))*IF(AN44="SI",Criterio_Invierno!$F$20,Criterio_Invierno!$F$21)*IF(AI44="SI",Criterio_Invierno!$J$20,Criterio_Invierno!$J$21)</f>
        <v>30</v>
      </c>
      <c r="CL44" s="29">
        <f>(IF(AE44="NO",Criterio_Invierno!$C$25,IF(AE44="SI",Criterio_Invierno!$C$26,0))+VLOOKUP(AF44,Criterio_Invierno!$E$25:$F$29,2,FALSE)+IF(AK44="-",Criterio_Invierno!$I$30,IF(ISERROR(VLOOKUP(CONCATENATE(AL44,"-",AM44),Criterio_Invierno!$H$25:$I$29,2,FALSE)),Criterio_Invierno!$I$29,VLOOKUP(CONCATENATE(AL44,"-",AM44),Criterio_Invierno!$H$25:$I$29,2,FALSE))))*IF(AG44="SI",Criterio_Invierno!$L$25,Criterio_Invierno!$L$26)</f>
        <v>70</v>
      </c>
      <c r="CM44" s="24">
        <f>+IF(AR44&gt;Criterio_Invierno!$B$33,Criterio_Invierno!$C$33,0)+IF(AU44&gt;Criterio_Invierno!$E$33,Criterio_Invierno!$F$33,0)+IF(BG44="NO",Criterio_Invierno!$I$33,0)</f>
        <v>0</v>
      </c>
      <c r="CN44" s="24">
        <f>+IF(V44&gt;=Criterio_Invierno!$B$36,Criterio_Invierno!$C$37,IF(V44&gt;=Criterio_Invierno!$B$35,Criterio_Invierno!$C$36,Criterio_Invierno!$C$35))</f>
        <v>1</v>
      </c>
      <c r="CO44" s="30">
        <f>IF(CD44="-",Criterio_Invierno!$G$40,VLOOKUP(CE44,Criterio_Invierno!$B$39:$C$46,2,FALSE))</f>
        <v>1</v>
      </c>
      <c r="CP44" s="28">
        <f>+VLOOKUP(F44,Criterio_Verano!$B$5:$C$7,2,FALSE)</f>
        <v>40</v>
      </c>
      <c r="CQ44" s="24">
        <f>+IF(AA44="SI",Criterio_Verano!$C$10,IF(AB44="SI",Criterio_Verano!$C$13,IF(Z44="SI",Criterio_Verano!$C$11,Criterio_Verano!$D$12)))</f>
        <v>10</v>
      </c>
      <c r="CR44" s="24">
        <f>+IF(S44=0,Criterio_Verano!$C$18,IF(S44&lt;Criterio_Verano!$B$16,Criterio_Verano!$C$16,IF(S44&lt;Criterio_Verano!$B$17,Criterio_Verano!$C$17,Criterio_Verano!$C$18)))+IF(AE44="NO",Criterio_Verano!$F$17,Criterio_Verano!$F$16)</f>
        <v>15</v>
      </c>
      <c r="CS44" s="31">
        <f>+IF(AK44="NO",Criterio_Verano!$C$23,IF(AL44="PERSIANAS",Criterio_Verano!$C$21,Criterio_Verano!$C$22)+IF(AM44="DEFICIENTE",Criterio_Verano!$F$22,Criterio_Verano!$F$21))</f>
        <v>25</v>
      </c>
    </row>
    <row r="45" spans="1:97">
      <c r="A45" s="2" t="s">
        <v>547</v>
      </c>
      <c r="B45" s="4" t="s">
        <v>1</v>
      </c>
      <c r="C45" s="29">
        <f t="shared" si="0"/>
        <v>127.5</v>
      </c>
      <c r="D45" s="24">
        <f t="shared" si="1"/>
        <v>90</v>
      </c>
      <c r="E45" s="2" t="s">
        <v>139</v>
      </c>
      <c r="F45" s="3">
        <v>4</v>
      </c>
      <c r="G45" s="4" t="s">
        <v>381</v>
      </c>
      <c r="H45" s="4" t="s">
        <v>34</v>
      </c>
      <c r="I45" s="4" t="s">
        <v>445</v>
      </c>
      <c r="J45" s="29" t="str">
        <f>VLOOKUP(I45,SEV_20000!$B$2:$D$89,3,FALSE)</f>
        <v>Sí</v>
      </c>
      <c r="K45" s="4" t="s">
        <v>548</v>
      </c>
      <c r="L45" s="4" t="s">
        <v>2</v>
      </c>
      <c r="M45" s="4" t="s">
        <v>549</v>
      </c>
      <c r="N45" s="4" t="s">
        <v>550</v>
      </c>
      <c r="O45" s="4" t="s">
        <v>551</v>
      </c>
      <c r="P45" s="4" t="s">
        <v>551</v>
      </c>
      <c r="Q45" s="4" t="s">
        <v>3</v>
      </c>
      <c r="R45" s="5" t="s">
        <v>33</v>
      </c>
      <c r="S45" s="4">
        <v>1970</v>
      </c>
      <c r="T45" s="5" t="s">
        <v>552</v>
      </c>
      <c r="U45" s="5">
        <v>0</v>
      </c>
      <c r="V45" s="5">
        <v>220</v>
      </c>
      <c r="W45" s="4">
        <v>11</v>
      </c>
      <c r="X45" s="4" t="s">
        <v>4</v>
      </c>
      <c r="Y45" s="4" t="s">
        <v>8</v>
      </c>
      <c r="Z45" s="42" t="s">
        <v>5</v>
      </c>
      <c r="AA45" s="4"/>
      <c r="AB45" s="4" t="s">
        <v>8</v>
      </c>
      <c r="AC45" s="4" t="s">
        <v>8</v>
      </c>
      <c r="AD45" s="4" t="s">
        <v>17</v>
      </c>
      <c r="AE45" s="4" t="s">
        <v>8</v>
      </c>
      <c r="AF45" s="4" t="s">
        <v>7</v>
      </c>
      <c r="AG45" s="4" t="s">
        <v>5</v>
      </c>
      <c r="AH45" s="4" t="s">
        <v>18</v>
      </c>
      <c r="AI45" s="4" t="s">
        <v>5</v>
      </c>
      <c r="AJ45" s="4" t="s">
        <v>29</v>
      </c>
      <c r="AK45" s="4" t="s">
        <v>5</v>
      </c>
      <c r="AL45" s="4" t="s">
        <v>19</v>
      </c>
      <c r="AM45" s="4" t="s">
        <v>20</v>
      </c>
      <c r="AN45" s="4" t="s">
        <v>5</v>
      </c>
      <c r="AO45" s="4" t="s">
        <v>8</v>
      </c>
      <c r="AP45" s="5" t="s">
        <v>11</v>
      </c>
      <c r="AQ45" s="5">
        <v>0</v>
      </c>
      <c r="AR45" s="5">
        <v>0</v>
      </c>
      <c r="AS45" s="4">
        <v>0</v>
      </c>
      <c r="AT45" s="5" t="s">
        <v>11</v>
      </c>
      <c r="AU45" s="4">
        <v>0</v>
      </c>
      <c r="AV45" s="5" t="s">
        <v>8</v>
      </c>
      <c r="AW45" s="4">
        <v>0</v>
      </c>
      <c r="AX45" s="4" t="s">
        <v>8</v>
      </c>
      <c r="AY45" s="5" t="s">
        <v>11</v>
      </c>
      <c r="AZ45" s="4">
        <v>0</v>
      </c>
      <c r="BA45" s="4" t="s">
        <v>13</v>
      </c>
      <c r="BB45" s="5" t="s">
        <v>11</v>
      </c>
      <c r="BC45" s="5">
        <v>0</v>
      </c>
      <c r="BD45" s="4">
        <v>0</v>
      </c>
      <c r="BE45" s="4" t="s">
        <v>8</v>
      </c>
      <c r="BF45" s="4" t="s">
        <v>14</v>
      </c>
      <c r="BG45" s="4" t="s">
        <v>5</v>
      </c>
      <c r="BH45" s="4" t="s">
        <v>5</v>
      </c>
      <c r="BI45" s="4" t="s">
        <v>8</v>
      </c>
      <c r="BJ45" s="4" t="s">
        <v>8</v>
      </c>
      <c r="BK45" s="4" t="s">
        <v>5</v>
      </c>
      <c r="BL45" s="5" t="s">
        <v>8</v>
      </c>
      <c r="BM45" s="5">
        <v>11</v>
      </c>
      <c r="BN45" s="4">
        <v>10</v>
      </c>
      <c r="BO45" s="4" t="s">
        <v>8</v>
      </c>
      <c r="BP45" s="4" t="s">
        <v>11</v>
      </c>
      <c r="BQ45" s="4" t="s">
        <v>11</v>
      </c>
      <c r="BR45" s="4" t="s">
        <v>11</v>
      </c>
      <c r="BS45" s="5" t="s">
        <v>11</v>
      </c>
      <c r="BT45" s="5" t="s">
        <v>11</v>
      </c>
      <c r="BU45" s="5">
        <v>0</v>
      </c>
      <c r="BV45" s="5">
        <v>0</v>
      </c>
      <c r="BW45" s="4">
        <v>0</v>
      </c>
      <c r="BX45" s="5">
        <v>0</v>
      </c>
      <c r="BY45" s="5" t="s">
        <v>11</v>
      </c>
      <c r="BZ45" s="4">
        <v>0</v>
      </c>
      <c r="CA45" s="5">
        <v>0</v>
      </c>
      <c r="CB45" s="4" t="s">
        <v>8</v>
      </c>
      <c r="CC45" s="4">
        <v>0</v>
      </c>
      <c r="CD45" s="4" t="s">
        <v>15</v>
      </c>
      <c r="CE45" s="4" t="s">
        <v>11</v>
      </c>
      <c r="CF45" s="26" t="s">
        <v>8</v>
      </c>
      <c r="CG45" s="35" t="s">
        <v>1578</v>
      </c>
      <c r="CH45" s="27">
        <f>VLOOKUP(E45,Criterio_Invierno!$B$5:$C$8,2,0)</f>
        <v>7.5</v>
      </c>
      <c r="CI45" s="24">
        <f>+VLOOKUP(F45,Criterio_Invierno!$B$10:$C$13,2,0)</f>
        <v>5</v>
      </c>
      <c r="CJ45" s="29">
        <f>+IF(X45="Mañana y tarde",Criterio_Invierno!$C$16,IF(X45="Solo mañana",Criterio_Invierno!$C$15,Criterio_Invierno!$C$17))</f>
        <v>5</v>
      </c>
      <c r="CK45" s="24">
        <f>+IF(S45=0,Criterio_Invierno!$C$22,IF(S45&lt;Criterio_Invierno!$B$20,Criterio_Invierno!$C$20,IF(S45&lt;Criterio_Invierno!$B$21,Criterio_Invierno!$C$21,0)))*IF(AN45="SI",Criterio_Invierno!$F$20,Criterio_Invierno!$F$21)*IF(AI45="SI",Criterio_Invierno!$J$20,Criterio_Invierno!$J$21)</f>
        <v>60</v>
      </c>
      <c r="CL45" s="29">
        <f>(IF(AE45="NO",Criterio_Invierno!$C$25,IF(AE45="SI",Criterio_Invierno!$C$26,0))+VLOOKUP(AF45,Criterio_Invierno!$E$25:$F$29,2,FALSE)+IF(AK45="-",Criterio_Invierno!$I$30,IF(ISERROR(VLOOKUP(CONCATENATE(AL45,"-",AM45),Criterio_Invierno!$H$25:$I$29,2,FALSE)),Criterio_Invierno!$I$29,VLOOKUP(CONCATENATE(AL45,"-",AM45),Criterio_Invierno!$H$25:$I$29,2,FALSE))))*IF(AG45="SI",Criterio_Invierno!$L$25,Criterio_Invierno!$L$26)</f>
        <v>50</v>
      </c>
      <c r="CM45" s="24">
        <f>+IF(AR45&gt;Criterio_Invierno!$B$33,Criterio_Invierno!$C$33,0)+IF(AU45&gt;Criterio_Invierno!$E$33,Criterio_Invierno!$F$33,0)+IF(BG45="NO",Criterio_Invierno!$I$33,0)</f>
        <v>0</v>
      </c>
      <c r="CN45" s="24">
        <f>+IF(V45&gt;=Criterio_Invierno!$B$36,Criterio_Invierno!$C$37,IF(V45&gt;=Criterio_Invierno!$B$35,Criterio_Invierno!$C$36,Criterio_Invierno!$C$35))</f>
        <v>1</v>
      </c>
      <c r="CO45" s="30">
        <f>IF(CD45="-",Criterio_Invierno!$G$40,VLOOKUP(CE45,Criterio_Invierno!$B$39:$C$46,2,FALSE))</f>
        <v>1</v>
      </c>
      <c r="CP45" s="28">
        <f>+VLOOKUP(F45,Criterio_Verano!$B$5:$C$7,2,FALSE)</f>
        <v>40</v>
      </c>
      <c r="CQ45" s="24">
        <f>+IF(AA45="SI",Criterio_Verano!$C$10,IF(AB45="SI",Criterio_Verano!$C$13,IF(Z45="SI",Criterio_Verano!$C$11,Criterio_Verano!$D$12)))</f>
        <v>10</v>
      </c>
      <c r="CR45" s="24">
        <f>+IF(S45=0,Criterio_Verano!$C$18,IF(S45&lt;Criterio_Verano!$B$16,Criterio_Verano!$C$16,IF(S45&lt;Criterio_Verano!$B$17,Criterio_Verano!$C$17,Criterio_Verano!$C$18)))+IF(AE45="NO",Criterio_Verano!$F$17,Criterio_Verano!$F$16)</f>
        <v>15</v>
      </c>
      <c r="CS45" s="31">
        <f>+IF(AK45="NO",Criterio_Verano!$C$23,IF(AL45="PERSIANAS",Criterio_Verano!$C$21,Criterio_Verano!$C$22)+IF(AM45="DEFICIENTE",Criterio_Verano!$F$22,Criterio_Verano!$F$21))</f>
        <v>25</v>
      </c>
    </row>
    <row r="46" spans="1:97">
      <c r="A46" s="2" t="s">
        <v>1072</v>
      </c>
      <c r="B46" s="4" t="s">
        <v>1</v>
      </c>
      <c r="C46" s="29">
        <f t="shared" si="0"/>
        <v>236.25</v>
      </c>
      <c r="D46" s="24">
        <f t="shared" si="1"/>
        <v>90</v>
      </c>
      <c r="E46" s="2" t="s">
        <v>139</v>
      </c>
      <c r="F46" s="3">
        <v>4</v>
      </c>
      <c r="G46" s="4" t="s">
        <v>521</v>
      </c>
      <c r="H46" s="4" t="s">
        <v>34</v>
      </c>
      <c r="I46" s="4" t="s">
        <v>132</v>
      </c>
      <c r="J46" s="29" t="str">
        <f>VLOOKUP(I46,SEV_20000!$B$2:$D$89,3,FALSE)</f>
        <v>Sí</v>
      </c>
      <c r="K46" s="4" t="s">
        <v>244</v>
      </c>
      <c r="L46" s="4" t="s">
        <v>2</v>
      </c>
      <c r="M46" s="4" t="s">
        <v>1073</v>
      </c>
      <c r="N46" s="4" t="s">
        <v>1074</v>
      </c>
      <c r="O46" s="4" t="s">
        <v>1075</v>
      </c>
      <c r="P46" s="4" t="s">
        <v>1076</v>
      </c>
      <c r="Q46" s="4" t="s">
        <v>3</v>
      </c>
      <c r="R46" s="5" t="s">
        <v>1077</v>
      </c>
      <c r="S46" s="4">
        <v>1975</v>
      </c>
      <c r="T46" s="5" t="s">
        <v>13</v>
      </c>
      <c r="U46" s="5">
        <v>1975</v>
      </c>
      <c r="V46" s="5">
        <v>477</v>
      </c>
      <c r="W46" s="4">
        <v>28</v>
      </c>
      <c r="X46" s="4" t="s">
        <v>16</v>
      </c>
      <c r="Y46" s="4" t="s">
        <v>5</v>
      </c>
      <c r="Z46" s="42" t="s">
        <v>5</v>
      </c>
      <c r="AA46" s="4"/>
      <c r="AB46" s="4" t="s">
        <v>8</v>
      </c>
      <c r="AC46" s="4" t="s">
        <v>5</v>
      </c>
      <c r="AD46" s="4" t="s">
        <v>17</v>
      </c>
      <c r="AE46" s="4" t="s">
        <v>8</v>
      </c>
      <c r="AF46" s="4" t="s">
        <v>7</v>
      </c>
      <c r="AG46" s="4" t="s">
        <v>5</v>
      </c>
      <c r="AH46" s="4" t="s">
        <v>18</v>
      </c>
      <c r="AI46" s="4" t="s">
        <v>5</v>
      </c>
      <c r="AJ46" s="4" t="s">
        <v>10</v>
      </c>
      <c r="AK46" s="4" t="s">
        <v>5</v>
      </c>
      <c r="AL46" s="4" t="s">
        <v>19</v>
      </c>
      <c r="AM46" s="4" t="s">
        <v>20</v>
      </c>
      <c r="AN46" s="4" t="s">
        <v>5</v>
      </c>
      <c r="AO46" s="4" t="s">
        <v>5</v>
      </c>
      <c r="AP46" s="5" t="s">
        <v>21</v>
      </c>
      <c r="AQ46" s="5">
        <v>3955</v>
      </c>
      <c r="AR46" s="5">
        <v>3</v>
      </c>
      <c r="AS46" s="4">
        <v>4</v>
      </c>
      <c r="AT46" s="5" t="s">
        <v>5</v>
      </c>
      <c r="AU46" s="4">
        <v>8</v>
      </c>
      <c r="AV46" s="5" t="s">
        <v>8</v>
      </c>
      <c r="AW46" s="4">
        <v>0</v>
      </c>
      <c r="AX46" s="4" t="s">
        <v>5</v>
      </c>
      <c r="AY46" s="5" t="s">
        <v>26</v>
      </c>
      <c r="AZ46" s="4">
        <v>11</v>
      </c>
      <c r="BA46" s="4" t="s">
        <v>8</v>
      </c>
      <c r="BB46" s="5" t="s">
        <v>8</v>
      </c>
      <c r="BC46" s="5">
        <v>2</v>
      </c>
      <c r="BD46" s="4">
        <v>4</v>
      </c>
      <c r="BE46" s="4" t="s">
        <v>8</v>
      </c>
      <c r="BF46" s="4" t="s">
        <v>14</v>
      </c>
      <c r="BG46" s="4" t="s">
        <v>8</v>
      </c>
      <c r="BH46" s="4" t="s">
        <v>8</v>
      </c>
      <c r="BI46" s="4" t="s">
        <v>11</v>
      </c>
      <c r="BJ46" s="4" t="s">
        <v>13</v>
      </c>
      <c r="BK46" s="4" t="s">
        <v>11</v>
      </c>
      <c r="BL46" s="5" t="s">
        <v>11</v>
      </c>
      <c r="BM46" s="5">
        <v>28</v>
      </c>
      <c r="BN46" s="4">
        <v>20</v>
      </c>
      <c r="BO46" s="4" t="s">
        <v>8</v>
      </c>
      <c r="BP46" s="4" t="s">
        <v>11</v>
      </c>
      <c r="BQ46" s="4" t="s">
        <v>11</v>
      </c>
      <c r="BR46" s="4" t="s">
        <v>11</v>
      </c>
      <c r="BS46" s="5" t="s">
        <v>11</v>
      </c>
      <c r="BT46" s="5" t="s">
        <v>11</v>
      </c>
      <c r="BU46" s="5">
        <v>0</v>
      </c>
      <c r="BV46" s="5">
        <v>0</v>
      </c>
      <c r="BW46" s="4">
        <v>0</v>
      </c>
      <c r="BX46" s="5">
        <v>0</v>
      </c>
      <c r="BY46" s="5" t="s">
        <v>11</v>
      </c>
      <c r="BZ46" s="4">
        <v>0</v>
      </c>
      <c r="CA46" s="5">
        <v>0</v>
      </c>
      <c r="CB46" s="4" t="s">
        <v>8</v>
      </c>
      <c r="CC46" s="4">
        <v>0</v>
      </c>
      <c r="CD46" s="4" t="s">
        <v>15</v>
      </c>
      <c r="CE46" s="4" t="s">
        <v>11</v>
      </c>
      <c r="CF46" s="26" t="s">
        <v>15</v>
      </c>
      <c r="CG46" s="35" t="s">
        <v>1664</v>
      </c>
      <c r="CH46" s="27">
        <f>VLOOKUP(E46,Criterio_Invierno!$B$5:$C$8,2,0)</f>
        <v>7.5</v>
      </c>
      <c r="CI46" s="24">
        <f>+VLOOKUP(F46,Criterio_Invierno!$B$10:$C$13,2,0)</f>
        <v>5</v>
      </c>
      <c r="CJ46" s="29">
        <f>+IF(X46="Mañana y tarde",Criterio_Invierno!$C$16,IF(X46="Solo mañana",Criterio_Invierno!$C$15,Criterio_Invierno!$C$17))</f>
        <v>15</v>
      </c>
      <c r="CK46" s="24">
        <f>+IF(S46=0,Criterio_Invierno!$C$22,IF(S46&lt;Criterio_Invierno!$B$20,Criterio_Invierno!$C$20,IF(S46&lt;Criterio_Invierno!$B$21,Criterio_Invierno!$C$21,0)))*IF(AN46="SI",Criterio_Invierno!$F$20,Criterio_Invierno!$F$21)*IF(AI46="SI",Criterio_Invierno!$J$20,Criterio_Invierno!$J$21)</f>
        <v>60</v>
      </c>
      <c r="CL46" s="29">
        <f>(IF(AE46="NO",Criterio_Invierno!$C$25,IF(AE46="SI",Criterio_Invierno!$C$26,0))+VLOOKUP(AF46,Criterio_Invierno!$E$25:$F$29,2,FALSE)+IF(AK46="-",Criterio_Invierno!$I$30,IF(ISERROR(VLOOKUP(CONCATENATE(AL46,"-",AM46),Criterio_Invierno!$H$25:$I$29,2,FALSE)),Criterio_Invierno!$I$29,VLOOKUP(CONCATENATE(AL46,"-",AM46),Criterio_Invierno!$H$25:$I$29,2,FALSE))))*IF(AG46="SI",Criterio_Invierno!$L$25,Criterio_Invierno!$L$26)</f>
        <v>50</v>
      </c>
      <c r="CM46" s="24">
        <f>+IF(AR46&gt;Criterio_Invierno!$B$33,Criterio_Invierno!$C$33,0)+IF(AU46&gt;Criterio_Invierno!$E$33,Criterio_Invierno!$F$33,0)+IF(BG46="NO",Criterio_Invierno!$I$33,0)</f>
        <v>20</v>
      </c>
      <c r="CN46" s="24">
        <f>+IF(V46&gt;=Criterio_Invierno!$B$36,Criterio_Invierno!$C$37,IF(V46&gt;=Criterio_Invierno!$B$35,Criterio_Invierno!$C$36,Criterio_Invierno!$C$35))</f>
        <v>1.5</v>
      </c>
      <c r="CO46" s="30">
        <f>IF(CD46="-",Criterio_Invierno!$G$40,VLOOKUP(CE46,Criterio_Invierno!$B$39:$C$46,2,FALSE))</f>
        <v>1</v>
      </c>
      <c r="CP46" s="28">
        <f>+VLOOKUP(F46,Criterio_Verano!$B$5:$C$7,2,FALSE)</f>
        <v>40</v>
      </c>
      <c r="CQ46" s="24">
        <f>+IF(AA46="SI",Criterio_Verano!$C$10,IF(AB46="SI",Criterio_Verano!$C$13,IF(Z46="SI",Criterio_Verano!$C$11,Criterio_Verano!$D$12)))</f>
        <v>10</v>
      </c>
      <c r="CR46" s="24">
        <f>+IF(S46=0,Criterio_Verano!$C$18,IF(S46&lt;Criterio_Verano!$B$16,Criterio_Verano!$C$16,IF(S46&lt;Criterio_Verano!$B$17,Criterio_Verano!$C$17,Criterio_Verano!$C$18)))+IF(AE46="NO",Criterio_Verano!$F$17,Criterio_Verano!$F$16)</f>
        <v>15</v>
      </c>
      <c r="CS46" s="31">
        <f>+IF(AK46="NO",Criterio_Verano!$C$23,IF(AL46="PERSIANAS",Criterio_Verano!$C$21,Criterio_Verano!$C$22)+IF(AM46="DEFICIENTE",Criterio_Verano!$F$22,Criterio_Verano!$F$21))</f>
        <v>25</v>
      </c>
    </row>
    <row r="47" spans="1:97">
      <c r="A47" s="2" t="s">
        <v>824</v>
      </c>
      <c r="B47" s="4" t="s">
        <v>1</v>
      </c>
      <c r="C47" s="29">
        <f t="shared" si="0"/>
        <v>300</v>
      </c>
      <c r="D47" s="24">
        <f t="shared" si="1"/>
        <v>90</v>
      </c>
      <c r="E47" s="2" t="s">
        <v>140</v>
      </c>
      <c r="F47" s="3">
        <v>4</v>
      </c>
      <c r="G47" s="4" t="s">
        <v>59</v>
      </c>
      <c r="H47" s="4" t="s">
        <v>34</v>
      </c>
      <c r="I47" s="4" t="s">
        <v>393</v>
      </c>
      <c r="J47" s="29" t="str">
        <f>VLOOKUP(I47,SEV_20000!$B$2:$D$89,3,FALSE)</f>
        <v>Sí</v>
      </c>
      <c r="K47" s="4" t="s">
        <v>825</v>
      </c>
      <c r="L47" s="4" t="s">
        <v>2</v>
      </c>
      <c r="M47" s="4" t="s">
        <v>826</v>
      </c>
      <c r="N47" s="4" t="s">
        <v>827</v>
      </c>
      <c r="O47" s="4" t="s">
        <v>828</v>
      </c>
      <c r="P47" s="4" t="s">
        <v>829</v>
      </c>
      <c r="Q47" s="4" t="s">
        <v>3</v>
      </c>
      <c r="R47" s="5" t="s">
        <v>830</v>
      </c>
      <c r="S47" s="4">
        <v>1975</v>
      </c>
      <c r="T47" s="5" t="s">
        <v>831</v>
      </c>
      <c r="U47" s="5">
        <v>1975</v>
      </c>
      <c r="V47" s="5">
        <v>551</v>
      </c>
      <c r="W47" s="4">
        <v>3</v>
      </c>
      <c r="X47" s="4" t="s">
        <v>16</v>
      </c>
      <c r="Y47" s="4" t="s">
        <v>5</v>
      </c>
      <c r="Z47" s="42" t="s">
        <v>5</v>
      </c>
      <c r="AA47" s="4"/>
      <c r="AB47" s="4" t="s">
        <v>8</v>
      </c>
      <c r="AC47" s="4" t="s">
        <v>5</v>
      </c>
      <c r="AD47" s="4" t="s">
        <v>6</v>
      </c>
      <c r="AE47" s="4" t="s">
        <v>8</v>
      </c>
      <c r="AF47" s="4" t="s">
        <v>7</v>
      </c>
      <c r="AG47" s="4" t="s">
        <v>5</v>
      </c>
      <c r="AH47" s="4" t="s">
        <v>9</v>
      </c>
      <c r="AI47" s="4" t="s">
        <v>5</v>
      </c>
      <c r="AJ47" s="4" t="s">
        <v>29</v>
      </c>
      <c r="AK47" s="4" t="s">
        <v>5</v>
      </c>
      <c r="AL47" s="4" t="s">
        <v>19</v>
      </c>
      <c r="AM47" s="4" t="s">
        <v>20</v>
      </c>
      <c r="AN47" s="4" t="s">
        <v>5</v>
      </c>
      <c r="AO47" s="4" t="s">
        <v>8</v>
      </c>
      <c r="AP47" s="5" t="s">
        <v>11</v>
      </c>
      <c r="AQ47" s="5">
        <v>0</v>
      </c>
      <c r="AR47" s="5">
        <v>0</v>
      </c>
      <c r="AS47" s="4">
        <v>0</v>
      </c>
      <c r="AT47" s="5" t="s">
        <v>11</v>
      </c>
      <c r="AU47" s="4">
        <v>0</v>
      </c>
      <c r="AV47" s="5" t="s">
        <v>8</v>
      </c>
      <c r="AW47" s="4">
        <v>0</v>
      </c>
      <c r="AX47" s="4" t="s">
        <v>5</v>
      </c>
      <c r="AY47" s="5" t="s">
        <v>26</v>
      </c>
      <c r="AZ47" s="4">
        <v>3</v>
      </c>
      <c r="BA47" s="4" t="s">
        <v>8</v>
      </c>
      <c r="BB47" s="5" t="s">
        <v>5</v>
      </c>
      <c r="BC47" s="5">
        <v>2</v>
      </c>
      <c r="BD47" s="4">
        <v>5</v>
      </c>
      <c r="BE47" s="4" t="s">
        <v>8</v>
      </c>
      <c r="BF47" s="4" t="s">
        <v>14</v>
      </c>
      <c r="BG47" s="4" t="s">
        <v>8</v>
      </c>
      <c r="BH47" s="4" t="s">
        <v>5</v>
      </c>
      <c r="BI47" s="4" t="s">
        <v>5</v>
      </c>
      <c r="BJ47" s="4" t="s">
        <v>8</v>
      </c>
      <c r="BK47" s="4" t="s">
        <v>8</v>
      </c>
      <c r="BL47" s="5" t="s">
        <v>8</v>
      </c>
      <c r="BM47" s="5">
        <v>2</v>
      </c>
      <c r="BN47" s="4">
        <v>1</v>
      </c>
      <c r="BO47" s="4" t="s">
        <v>8</v>
      </c>
      <c r="BP47" s="4" t="s">
        <v>11</v>
      </c>
      <c r="BQ47" s="4" t="s">
        <v>11</v>
      </c>
      <c r="BR47" s="4" t="s">
        <v>11</v>
      </c>
      <c r="BS47" s="5" t="s">
        <v>11</v>
      </c>
      <c r="BT47" s="5" t="s">
        <v>11</v>
      </c>
      <c r="BU47" s="5">
        <v>0</v>
      </c>
      <c r="BV47" s="5">
        <v>0</v>
      </c>
      <c r="BW47" s="4">
        <v>0</v>
      </c>
      <c r="BX47" s="5">
        <v>0</v>
      </c>
      <c r="BY47" s="5" t="s">
        <v>11</v>
      </c>
      <c r="BZ47" s="4">
        <v>0</v>
      </c>
      <c r="CA47" s="5">
        <v>0</v>
      </c>
      <c r="CB47" s="4" t="s">
        <v>8</v>
      </c>
      <c r="CC47" s="4">
        <v>0</v>
      </c>
      <c r="CD47" s="4" t="s">
        <v>15</v>
      </c>
      <c r="CE47" s="4" t="s">
        <v>11</v>
      </c>
      <c r="CF47" s="26" t="s">
        <v>8</v>
      </c>
      <c r="CG47" s="35" t="s">
        <v>1624</v>
      </c>
      <c r="CH47" s="27">
        <f>VLOOKUP(E47,Criterio_Invierno!$B$5:$C$8,2,0)</f>
        <v>10</v>
      </c>
      <c r="CI47" s="24">
        <f>+VLOOKUP(F47,Criterio_Invierno!$B$10:$C$13,2,0)</f>
        <v>5</v>
      </c>
      <c r="CJ47" s="29">
        <f>+IF(X47="Mañana y tarde",Criterio_Invierno!$C$16,IF(X47="Solo mañana",Criterio_Invierno!$C$15,Criterio_Invierno!$C$17))</f>
        <v>15</v>
      </c>
      <c r="CK47" s="24">
        <f>+IF(S47=0,Criterio_Invierno!$C$22,IF(S47&lt;Criterio_Invierno!$B$20,Criterio_Invierno!$C$20,IF(S47&lt;Criterio_Invierno!$B$21,Criterio_Invierno!$C$21,0)))*IF(AN47="SI",Criterio_Invierno!$F$20,Criterio_Invierno!$F$21)*IF(AI47="SI",Criterio_Invierno!$J$20,Criterio_Invierno!$J$21)</f>
        <v>60</v>
      </c>
      <c r="CL47" s="29">
        <f>(IF(AE47="NO",Criterio_Invierno!$C$25,IF(AE47="SI",Criterio_Invierno!$C$26,0))+VLOOKUP(AF47,Criterio_Invierno!$E$25:$F$29,2,FALSE)+IF(AK47="-",Criterio_Invierno!$I$30,IF(ISERROR(VLOOKUP(CONCATENATE(AL47,"-",AM47),Criterio_Invierno!$H$25:$I$29,2,FALSE)),Criterio_Invierno!$I$29,VLOOKUP(CONCATENATE(AL47,"-",AM47),Criterio_Invierno!$H$25:$I$29,2,FALSE))))*IF(AG47="SI",Criterio_Invierno!$L$25,Criterio_Invierno!$L$26)</f>
        <v>50</v>
      </c>
      <c r="CM47" s="24">
        <f>+IF(AR47&gt;Criterio_Invierno!$B$33,Criterio_Invierno!$C$33,0)+IF(AU47&gt;Criterio_Invierno!$E$33,Criterio_Invierno!$F$33,0)+IF(BG47="NO",Criterio_Invierno!$I$33,0)</f>
        <v>10</v>
      </c>
      <c r="CN47" s="24">
        <f>+IF(V47&gt;=Criterio_Invierno!$B$36,Criterio_Invierno!$C$37,IF(V47&gt;=Criterio_Invierno!$B$35,Criterio_Invierno!$C$36,Criterio_Invierno!$C$35))</f>
        <v>2</v>
      </c>
      <c r="CO47" s="30">
        <f>IF(CD47="-",Criterio_Invierno!$G$40,VLOOKUP(CE47,Criterio_Invierno!$B$39:$C$46,2,FALSE))</f>
        <v>1</v>
      </c>
      <c r="CP47" s="28">
        <f>+VLOOKUP(F47,Criterio_Verano!$B$5:$C$7,2,FALSE)</f>
        <v>40</v>
      </c>
      <c r="CQ47" s="24">
        <f>+IF(AA47="SI",Criterio_Verano!$C$10,IF(AB47="SI",Criterio_Verano!$C$13,IF(Z47="SI",Criterio_Verano!$C$11,Criterio_Verano!$D$12)))</f>
        <v>10</v>
      </c>
      <c r="CR47" s="24">
        <f>+IF(S47=0,Criterio_Verano!$C$18,IF(S47&lt;Criterio_Verano!$B$16,Criterio_Verano!$C$16,IF(S47&lt;Criterio_Verano!$B$17,Criterio_Verano!$C$17,Criterio_Verano!$C$18)))+IF(AE47="NO",Criterio_Verano!$F$17,Criterio_Verano!$F$16)</f>
        <v>15</v>
      </c>
      <c r="CS47" s="31">
        <f>+IF(AK47="NO",Criterio_Verano!$C$23,IF(AL47="PERSIANAS",Criterio_Verano!$C$21,Criterio_Verano!$C$22)+IF(AM47="DEFICIENTE",Criterio_Verano!$F$22,Criterio_Verano!$F$21))</f>
        <v>25</v>
      </c>
    </row>
    <row r="48" spans="1:97">
      <c r="A48" s="2" t="s">
        <v>824</v>
      </c>
      <c r="B48" s="4" t="s">
        <v>1</v>
      </c>
      <c r="C48" s="29">
        <f t="shared" si="0"/>
        <v>280</v>
      </c>
      <c r="D48" s="24">
        <f t="shared" si="1"/>
        <v>90</v>
      </c>
      <c r="E48" s="2" t="s">
        <v>140</v>
      </c>
      <c r="F48" s="3">
        <v>4</v>
      </c>
      <c r="G48" s="4" t="s">
        <v>59</v>
      </c>
      <c r="H48" s="4" t="s">
        <v>34</v>
      </c>
      <c r="I48" s="4" t="s">
        <v>393</v>
      </c>
      <c r="J48" s="29" t="str">
        <f>VLOOKUP(I48,SEV_20000!$B$2:$D$89,3,FALSE)</f>
        <v>Sí</v>
      </c>
      <c r="K48" s="4" t="s">
        <v>825</v>
      </c>
      <c r="L48" s="4" t="s">
        <v>2</v>
      </c>
      <c r="M48" s="4" t="s">
        <v>826</v>
      </c>
      <c r="N48" s="4" t="s">
        <v>827</v>
      </c>
      <c r="O48" s="4" t="s">
        <v>828</v>
      </c>
      <c r="P48" s="4" t="s">
        <v>829</v>
      </c>
      <c r="Q48" s="4" t="s">
        <v>3</v>
      </c>
      <c r="R48" s="5" t="s">
        <v>144</v>
      </c>
      <c r="S48" s="4">
        <v>1975</v>
      </c>
      <c r="T48" s="5" t="s">
        <v>831</v>
      </c>
      <c r="U48" s="5">
        <v>1975</v>
      </c>
      <c r="V48" s="5">
        <v>551</v>
      </c>
      <c r="W48" s="4">
        <v>1</v>
      </c>
      <c r="X48" s="4" t="s">
        <v>16</v>
      </c>
      <c r="Y48" s="4" t="s">
        <v>8</v>
      </c>
      <c r="Z48" s="42" t="s">
        <v>5</v>
      </c>
      <c r="AA48" s="4"/>
      <c r="AB48" s="4" t="s">
        <v>8</v>
      </c>
      <c r="AC48" s="4" t="s">
        <v>5</v>
      </c>
      <c r="AD48" s="4" t="s">
        <v>6</v>
      </c>
      <c r="AE48" s="4" t="s">
        <v>8</v>
      </c>
      <c r="AF48" s="4" t="s">
        <v>22</v>
      </c>
      <c r="AG48" s="4" t="s">
        <v>5</v>
      </c>
      <c r="AH48" s="4" t="s">
        <v>9</v>
      </c>
      <c r="AI48" s="4" t="s">
        <v>8</v>
      </c>
      <c r="AJ48" s="4" t="s">
        <v>11</v>
      </c>
      <c r="AK48" s="4" t="s">
        <v>8</v>
      </c>
      <c r="AL48" s="4" t="s">
        <v>11</v>
      </c>
      <c r="AM48" s="4" t="s">
        <v>11</v>
      </c>
      <c r="AN48" s="4" t="s">
        <v>5</v>
      </c>
      <c r="AO48" s="4" t="s">
        <v>8</v>
      </c>
      <c r="AP48" s="5" t="s">
        <v>11</v>
      </c>
      <c r="AQ48" s="5">
        <v>0</v>
      </c>
      <c r="AR48" s="5">
        <v>0</v>
      </c>
      <c r="AS48" s="4">
        <v>0</v>
      </c>
      <c r="AT48" s="5" t="s">
        <v>11</v>
      </c>
      <c r="AU48" s="4">
        <v>0</v>
      </c>
      <c r="AV48" s="5" t="s">
        <v>8</v>
      </c>
      <c r="AW48" s="4">
        <v>0</v>
      </c>
      <c r="AX48" s="4" t="s">
        <v>5</v>
      </c>
      <c r="AY48" s="5" t="s">
        <v>26</v>
      </c>
      <c r="AZ48" s="4">
        <v>1</v>
      </c>
      <c r="BA48" s="4" t="s">
        <v>8</v>
      </c>
      <c r="BB48" s="5" t="s">
        <v>5</v>
      </c>
      <c r="BC48" s="5">
        <v>3</v>
      </c>
      <c r="BD48" s="4">
        <v>5</v>
      </c>
      <c r="BE48" s="4" t="s">
        <v>8</v>
      </c>
      <c r="BF48" s="4" t="s">
        <v>14</v>
      </c>
      <c r="BG48" s="4" t="s">
        <v>8</v>
      </c>
      <c r="BH48" s="4" t="s">
        <v>5</v>
      </c>
      <c r="BI48" s="4" t="s">
        <v>5</v>
      </c>
      <c r="BJ48" s="4" t="s">
        <v>8</v>
      </c>
      <c r="BK48" s="4" t="s">
        <v>5</v>
      </c>
      <c r="BL48" s="5" t="s">
        <v>8</v>
      </c>
      <c r="BM48" s="5">
        <v>6</v>
      </c>
      <c r="BN48" s="4">
        <v>0</v>
      </c>
      <c r="BO48" s="4" t="s">
        <v>8</v>
      </c>
      <c r="BP48" s="4" t="s">
        <v>11</v>
      </c>
      <c r="BQ48" s="4" t="s">
        <v>11</v>
      </c>
      <c r="BR48" s="4" t="s">
        <v>11</v>
      </c>
      <c r="BS48" s="5" t="s">
        <v>11</v>
      </c>
      <c r="BT48" s="5" t="s">
        <v>11</v>
      </c>
      <c r="BU48" s="5">
        <v>0</v>
      </c>
      <c r="BV48" s="5">
        <v>0</v>
      </c>
      <c r="BW48" s="4">
        <v>0</v>
      </c>
      <c r="BX48" s="5">
        <v>0</v>
      </c>
      <c r="BY48" s="5" t="s">
        <v>11</v>
      </c>
      <c r="BZ48" s="4">
        <v>0</v>
      </c>
      <c r="CA48" s="5">
        <v>0</v>
      </c>
      <c r="CB48" s="4" t="s">
        <v>8</v>
      </c>
      <c r="CC48" s="4">
        <v>0</v>
      </c>
      <c r="CD48" s="4" t="s">
        <v>15</v>
      </c>
      <c r="CE48" s="4" t="s">
        <v>11</v>
      </c>
      <c r="CF48" s="26" t="s">
        <v>8</v>
      </c>
      <c r="CG48" s="35" t="s">
        <v>1666</v>
      </c>
      <c r="CH48" s="27">
        <f>VLOOKUP(E48,Criterio_Invierno!$B$5:$C$8,2,0)</f>
        <v>10</v>
      </c>
      <c r="CI48" s="24">
        <f>+VLOOKUP(F48,Criterio_Invierno!$B$10:$C$13,2,0)</f>
        <v>5</v>
      </c>
      <c r="CJ48" s="29">
        <f>+IF(X48="Mañana y tarde",Criterio_Invierno!$C$16,IF(X48="Solo mañana",Criterio_Invierno!$C$15,Criterio_Invierno!$C$17))</f>
        <v>15</v>
      </c>
      <c r="CK48" s="24">
        <f>+IF(S48=0,Criterio_Invierno!$C$22,IF(S48&lt;Criterio_Invierno!$B$20,Criterio_Invierno!$C$20,IF(S48&lt;Criterio_Invierno!$B$21,Criterio_Invierno!$C$21,0)))*IF(AN48="SI",Criterio_Invierno!$F$20,Criterio_Invierno!$F$21)*IF(AI48="SI",Criterio_Invierno!$J$20,Criterio_Invierno!$J$21)</f>
        <v>30</v>
      </c>
      <c r="CL48" s="29">
        <f>(IF(AE48="NO",Criterio_Invierno!$C$25,IF(AE48="SI",Criterio_Invierno!$C$26,0))+VLOOKUP(AF48,Criterio_Invierno!$E$25:$F$29,2,FALSE)+IF(AK48="-",Criterio_Invierno!$I$30,IF(ISERROR(VLOOKUP(CONCATENATE(AL48,"-",AM48),Criterio_Invierno!$H$25:$I$29,2,FALSE)),Criterio_Invierno!$I$29,VLOOKUP(CONCATENATE(AL48,"-",AM48),Criterio_Invierno!$H$25:$I$29,2,FALSE))))*IF(AG48="SI",Criterio_Invierno!$L$25,Criterio_Invierno!$L$26)</f>
        <v>70</v>
      </c>
      <c r="CM48" s="24">
        <f>+IF(AR48&gt;Criterio_Invierno!$B$33,Criterio_Invierno!$C$33,0)+IF(AU48&gt;Criterio_Invierno!$E$33,Criterio_Invierno!$F$33,0)+IF(BG48="NO",Criterio_Invierno!$I$33,0)</f>
        <v>10</v>
      </c>
      <c r="CN48" s="24">
        <f>+IF(V48&gt;=Criterio_Invierno!$B$36,Criterio_Invierno!$C$37,IF(V48&gt;=Criterio_Invierno!$B$35,Criterio_Invierno!$C$36,Criterio_Invierno!$C$35))</f>
        <v>2</v>
      </c>
      <c r="CO48" s="30">
        <f>IF(CD48="-",Criterio_Invierno!$G$40,VLOOKUP(CE48,Criterio_Invierno!$B$39:$C$46,2,FALSE))</f>
        <v>1</v>
      </c>
      <c r="CP48" s="28">
        <f>+VLOOKUP(F48,Criterio_Verano!$B$5:$C$7,2,FALSE)</f>
        <v>40</v>
      </c>
      <c r="CQ48" s="24">
        <f>+IF(AA48="SI",Criterio_Verano!$C$10,IF(AB48="SI",Criterio_Verano!$C$13,IF(Z48="SI",Criterio_Verano!$C$11,Criterio_Verano!$D$12)))</f>
        <v>10</v>
      </c>
      <c r="CR48" s="24">
        <f>+IF(S48=0,Criterio_Verano!$C$18,IF(S48&lt;Criterio_Verano!$B$16,Criterio_Verano!$C$16,IF(S48&lt;Criterio_Verano!$B$17,Criterio_Verano!$C$17,Criterio_Verano!$C$18)))+IF(AE48="NO",Criterio_Verano!$F$17,Criterio_Verano!$F$16)</f>
        <v>15</v>
      </c>
      <c r="CS48" s="31">
        <f>+IF(AK48="NO",Criterio_Verano!$C$23,IF(AL48="PERSIANAS",Criterio_Verano!$C$21,Criterio_Verano!$C$22)+IF(AM48="DEFICIENTE",Criterio_Verano!$F$22,Criterio_Verano!$F$21))</f>
        <v>25</v>
      </c>
    </row>
    <row r="49" spans="1:97">
      <c r="A49" s="2" t="s">
        <v>824</v>
      </c>
      <c r="B49" s="4" t="s">
        <v>1</v>
      </c>
      <c r="C49" s="29">
        <f t="shared" si="0"/>
        <v>150</v>
      </c>
      <c r="D49" s="24">
        <f t="shared" si="1"/>
        <v>90</v>
      </c>
      <c r="E49" s="2" t="s">
        <v>140</v>
      </c>
      <c r="F49" s="3">
        <v>4</v>
      </c>
      <c r="G49" s="4" t="s">
        <v>59</v>
      </c>
      <c r="H49" s="4" t="s">
        <v>34</v>
      </c>
      <c r="I49" s="4" t="s">
        <v>393</v>
      </c>
      <c r="J49" s="29" t="str">
        <f>VLOOKUP(I49,SEV_20000!$B$2:$D$89,3,FALSE)</f>
        <v>Sí</v>
      </c>
      <c r="K49" s="4" t="s">
        <v>825</v>
      </c>
      <c r="L49" s="4" t="s">
        <v>2</v>
      </c>
      <c r="M49" s="4" t="s">
        <v>826</v>
      </c>
      <c r="N49" s="4" t="s">
        <v>827</v>
      </c>
      <c r="O49" s="4" t="s">
        <v>828</v>
      </c>
      <c r="P49" s="4" t="s">
        <v>829</v>
      </c>
      <c r="Q49" s="4" t="s">
        <v>3</v>
      </c>
      <c r="R49" s="5" t="s">
        <v>215</v>
      </c>
      <c r="S49" s="4">
        <v>1975</v>
      </c>
      <c r="T49" s="5" t="s">
        <v>831</v>
      </c>
      <c r="U49" s="5">
        <v>1975</v>
      </c>
      <c r="V49" s="5">
        <v>73</v>
      </c>
      <c r="W49" s="4">
        <v>4</v>
      </c>
      <c r="X49" s="4" t="s">
        <v>16</v>
      </c>
      <c r="Y49" s="4" t="s">
        <v>8</v>
      </c>
      <c r="Z49" s="42" t="s">
        <v>5</v>
      </c>
      <c r="AA49" s="4"/>
      <c r="AB49" s="4" t="s">
        <v>8</v>
      </c>
      <c r="AC49" s="4" t="s">
        <v>8</v>
      </c>
      <c r="AD49" s="4" t="s">
        <v>6</v>
      </c>
      <c r="AE49" s="4" t="s">
        <v>8</v>
      </c>
      <c r="AF49" s="4" t="s">
        <v>7</v>
      </c>
      <c r="AG49" s="4" t="s">
        <v>5</v>
      </c>
      <c r="AH49" s="4" t="s">
        <v>9</v>
      </c>
      <c r="AI49" s="4" t="s">
        <v>5</v>
      </c>
      <c r="AJ49" s="4" t="s">
        <v>29</v>
      </c>
      <c r="AK49" s="4" t="s">
        <v>5</v>
      </c>
      <c r="AL49" s="4" t="s">
        <v>19</v>
      </c>
      <c r="AM49" s="4" t="s">
        <v>20</v>
      </c>
      <c r="AN49" s="4" t="s">
        <v>5</v>
      </c>
      <c r="AO49" s="4" t="s">
        <v>5</v>
      </c>
      <c r="AP49" s="5" t="s">
        <v>21</v>
      </c>
      <c r="AQ49" s="5">
        <v>0</v>
      </c>
      <c r="AR49" s="5">
        <v>3</v>
      </c>
      <c r="AS49" s="4">
        <v>5</v>
      </c>
      <c r="AT49" s="5" t="s">
        <v>5</v>
      </c>
      <c r="AU49" s="4">
        <v>3</v>
      </c>
      <c r="AV49" s="5" t="s">
        <v>8</v>
      </c>
      <c r="AW49" s="4">
        <v>0</v>
      </c>
      <c r="AX49" s="4" t="s">
        <v>5</v>
      </c>
      <c r="AY49" s="5" t="s">
        <v>26</v>
      </c>
      <c r="AZ49" s="4">
        <v>4</v>
      </c>
      <c r="BA49" s="4" t="s">
        <v>8</v>
      </c>
      <c r="BB49" s="5" t="s">
        <v>5</v>
      </c>
      <c r="BC49" s="5">
        <v>3</v>
      </c>
      <c r="BD49" s="4">
        <v>5</v>
      </c>
      <c r="BE49" s="4" t="s">
        <v>8</v>
      </c>
      <c r="BF49" s="4" t="s">
        <v>14</v>
      </c>
      <c r="BG49" s="4" t="s">
        <v>8</v>
      </c>
      <c r="BH49" s="4" t="s">
        <v>5</v>
      </c>
      <c r="BI49" s="4" t="s">
        <v>8</v>
      </c>
      <c r="BJ49" s="4" t="s">
        <v>8</v>
      </c>
      <c r="BK49" s="4" t="s">
        <v>5</v>
      </c>
      <c r="BL49" s="5" t="s">
        <v>8</v>
      </c>
      <c r="BM49" s="5">
        <v>4</v>
      </c>
      <c r="BN49" s="4">
        <v>4</v>
      </c>
      <c r="BO49" s="4" t="s">
        <v>8</v>
      </c>
      <c r="BP49" s="4" t="s">
        <v>11</v>
      </c>
      <c r="BQ49" s="4" t="s">
        <v>11</v>
      </c>
      <c r="BR49" s="4" t="s">
        <v>11</v>
      </c>
      <c r="BS49" s="5" t="s">
        <v>11</v>
      </c>
      <c r="BT49" s="5" t="s">
        <v>11</v>
      </c>
      <c r="BU49" s="5">
        <v>0</v>
      </c>
      <c r="BV49" s="5">
        <v>0</v>
      </c>
      <c r="BW49" s="4">
        <v>0</v>
      </c>
      <c r="BX49" s="5">
        <v>0</v>
      </c>
      <c r="BY49" s="5" t="s">
        <v>11</v>
      </c>
      <c r="BZ49" s="4">
        <v>0</v>
      </c>
      <c r="CA49" s="5">
        <v>0</v>
      </c>
      <c r="CB49" s="4" t="s">
        <v>8</v>
      </c>
      <c r="CC49" s="4">
        <v>0</v>
      </c>
      <c r="CD49" s="4" t="s">
        <v>15</v>
      </c>
      <c r="CE49" s="4" t="s">
        <v>11</v>
      </c>
      <c r="CF49" s="26" t="s">
        <v>8</v>
      </c>
      <c r="CG49" s="35" t="s">
        <v>1625</v>
      </c>
      <c r="CH49" s="27">
        <f>VLOOKUP(E49,Criterio_Invierno!$B$5:$C$8,2,0)</f>
        <v>10</v>
      </c>
      <c r="CI49" s="24">
        <f>+VLOOKUP(F49,Criterio_Invierno!$B$10:$C$13,2,0)</f>
        <v>5</v>
      </c>
      <c r="CJ49" s="29">
        <f>+IF(X49="Mañana y tarde",Criterio_Invierno!$C$16,IF(X49="Solo mañana",Criterio_Invierno!$C$15,Criterio_Invierno!$C$17))</f>
        <v>15</v>
      </c>
      <c r="CK49" s="24">
        <f>+IF(S49=0,Criterio_Invierno!$C$22,IF(S49&lt;Criterio_Invierno!$B$20,Criterio_Invierno!$C$20,IF(S49&lt;Criterio_Invierno!$B$21,Criterio_Invierno!$C$21,0)))*IF(AN49="SI",Criterio_Invierno!$F$20,Criterio_Invierno!$F$21)*IF(AI49="SI",Criterio_Invierno!$J$20,Criterio_Invierno!$J$21)</f>
        <v>60</v>
      </c>
      <c r="CL49" s="29">
        <f>(IF(AE49="NO",Criterio_Invierno!$C$25,IF(AE49="SI",Criterio_Invierno!$C$26,0))+VLOOKUP(AF49,Criterio_Invierno!$E$25:$F$29,2,FALSE)+IF(AK49="-",Criterio_Invierno!$I$30,IF(ISERROR(VLOOKUP(CONCATENATE(AL49,"-",AM49),Criterio_Invierno!$H$25:$I$29,2,FALSE)),Criterio_Invierno!$I$29,VLOOKUP(CONCATENATE(AL49,"-",AM49),Criterio_Invierno!$H$25:$I$29,2,FALSE))))*IF(AG49="SI",Criterio_Invierno!$L$25,Criterio_Invierno!$L$26)</f>
        <v>50</v>
      </c>
      <c r="CM49" s="24">
        <f>+IF(AR49&gt;Criterio_Invierno!$B$33,Criterio_Invierno!$C$33,0)+IF(AU49&gt;Criterio_Invierno!$E$33,Criterio_Invierno!$F$33,0)+IF(BG49="NO",Criterio_Invierno!$I$33,0)</f>
        <v>10</v>
      </c>
      <c r="CN49" s="24">
        <f>+IF(V49&gt;=Criterio_Invierno!$B$36,Criterio_Invierno!$C$37,IF(V49&gt;=Criterio_Invierno!$B$35,Criterio_Invierno!$C$36,Criterio_Invierno!$C$35))</f>
        <v>1</v>
      </c>
      <c r="CO49" s="30">
        <f>IF(CD49="-",Criterio_Invierno!$G$40,VLOOKUP(CE49,Criterio_Invierno!$B$39:$C$46,2,FALSE))</f>
        <v>1</v>
      </c>
      <c r="CP49" s="28">
        <f>+VLOOKUP(F49,Criterio_Verano!$B$5:$C$7,2,FALSE)</f>
        <v>40</v>
      </c>
      <c r="CQ49" s="24">
        <f>+IF(AA49="SI",Criterio_Verano!$C$10,IF(AB49="SI",Criterio_Verano!$C$13,IF(Z49="SI",Criterio_Verano!$C$11,Criterio_Verano!$D$12)))</f>
        <v>10</v>
      </c>
      <c r="CR49" s="24">
        <f>+IF(S49=0,Criterio_Verano!$C$18,IF(S49&lt;Criterio_Verano!$B$16,Criterio_Verano!$C$16,IF(S49&lt;Criterio_Verano!$B$17,Criterio_Verano!$C$17,Criterio_Verano!$C$18)))+IF(AE49="NO",Criterio_Verano!$F$17,Criterio_Verano!$F$16)</f>
        <v>15</v>
      </c>
      <c r="CS49" s="31">
        <f>+IF(AK49="NO",Criterio_Verano!$C$23,IF(AL49="PERSIANAS",Criterio_Verano!$C$21,Criterio_Verano!$C$22)+IF(AM49="DEFICIENTE",Criterio_Verano!$F$22,Criterio_Verano!$F$21))</f>
        <v>25</v>
      </c>
    </row>
    <row r="50" spans="1:97">
      <c r="A50" s="2" t="s">
        <v>824</v>
      </c>
      <c r="B50" s="4" t="s">
        <v>1</v>
      </c>
      <c r="C50" s="29">
        <f t="shared" si="0"/>
        <v>240</v>
      </c>
      <c r="D50" s="24">
        <f t="shared" si="1"/>
        <v>90</v>
      </c>
      <c r="E50" s="2" t="s">
        <v>140</v>
      </c>
      <c r="F50" s="3">
        <v>4</v>
      </c>
      <c r="G50" s="4" t="s">
        <v>59</v>
      </c>
      <c r="H50" s="4" t="s">
        <v>34</v>
      </c>
      <c r="I50" s="4" t="s">
        <v>393</v>
      </c>
      <c r="J50" s="29" t="str">
        <f>VLOOKUP(I50,SEV_20000!$B$2:$D$89,3,FALSE)</f>
        <v>Sí</v>
      </c>
      <c r="K50" s="4" t="s">
        <v>825</v>
      </c>
      <c r="L50" s="4" t="s">
        <v>2</v>
      </c>
      <c r="M50" s="4" t="s">
        <v>826</v>
      </c>
      <c r="N50" s="4" t="s">
        <v>827</v>
      </c>
      <c r="O50" s="4" t="s">
        <v>828</v>
      </c>
      <c r="P50" s="4" t="s">
        <v>829</v>
      </c>
      <c r="Q50" s="4" t="s">
        <v>3</v>
      </c>
      <c r="R50" s="5" t="s">
        <v>278</v>
      </c>
      <c r="S50" s="4">
        <v>1975</v>
      </c>
      <c r="T50" s="5" t="s">
        <v>831</v>
      </c>
      <c r="U50" s="5">
        <v>1975</v>
      </c>
      <c r="V50" s="5">
        <v>317</v>
      </c>
      <c r="W50" s="4">
        <v>19</v>
      </c>
      <c r="X50" s="4" t="s">
        <v>4</v>
      </c>
      <c r="Y50" s="4" t="s">
        <v>5</v>
      </c>
      <c r="Z50" s="42" t="s">
        <v>5</v>
      </c>
      <c r="AA50" s="4"/>
      <c r="AB50" s="4" t="s">
        <v>8</v>
      </c>
      <c r="AC50" s="4" t="s">
        <v>8</v>
      </c>
      <c r="AD50" s="4" t="s">
        <v>6</v>
      </c>
      <c r="AE50" s="4" t="s">
        <v>8</v>
      </c>
      <c r="AF50" s="4" t="s">
        <v>22</v>
      </c>
      <c r="AG50" s="4" t="s">
        <v>5</v>
      </c>
      <c r="AH50" s="4" t="s">
        <v>25</v>
      </c>
      <c r="AI50" s="4" t="s">
        <v>5</v>
      </c>
      <c r="AJ50" s="4" t="s">
        <v>29</v>
      </c>
      <c r="AK50" s="4" t="s">
        <v>5</v>
      </c>
      <c r="AL50" s="4" t="s">
        <v>19</v>
      </c>
      <c r="AM50" s="4" t="s">
        <v>20</v>
      </c>
      <c r="AN50" s="4" t="s">
        <v>5</v>
      </c>
      <c r="AO50" s="4" t="s">
        <v>5</v>
      </c>
      <c r="AP50" s="5" t="s">
        <v>21</v>
      </c>
      <c r="AQ50" s="5">
        <v>0</v>
      </c>
      <c r="AR50" s="5">
        <v>2</v>
      </c>
      <c r="AS50" s="4">
        <v>5</v>
      </c>
      <c r="AT50" s="5" t="s">
        <v>5</v>
      </c>
      <c r="AU50" s="4">
        <v>2</v>
      </c>
      <c r="AV50" s="5" t="s">
        <v>8</v>
      </c>
      <c r="AW50" s="4">
        <v>0</v>
      </c>
      <c r="AX50" s="4" t="s">
        <v>8</v>
      </c>
      <c r="AY50" s="5" t="s">
        <v>11</v>
      </c>
      <c r="AZ50" s="4">
        <v>0</v>
      </c>
      <c r="BA50" s="4" t="s">
        <v>13</v>
      </c>
      <c r="BB50" s="5" t="s">
        <v>11</v>
      </c>
      <c r="BC50" s="5">
        <v>0</v>
      </c>
      <c r="BD50" s="4">
        <v>0</v>
      </c>
      <c r="BE50" s="4" t="s">
        <v>8</v>
      </c>
      <c r="BF50" s="4" t="s">
        <v>14</v>
      </c>
      <c r="BG50" s="4" t="s">
        <v>8</v>
      </c>
      <c r="BH50" s="4" t="s">
        <v>5</v>
      </c>
      <c r="BI50" s="4" t="s">
        <v>8</v>
      </c>
      <c r="BJ50" s="4" t="s">
        <v>8</v>
      </c>
      <c r="BK50" s="4" t="s">
        <v>5</v>
      </c>
      <c r="BL50" s="5" t="s">
        <v>5</v>
      </c>
      <c r="BM50" s="5">
        <v>17</v>
      </c>
      <c r="BN50" s="4">
        <v>15</v>
      </c>
      <c r="BO50" s="4" t="s">
        <v>8</v>
      </c>
      <c r="BP50" s="4" t="s">
        <v>11</v>
      </c>
      <c r="BQ50" s="4" t="s">
        <v>11</v>
      </c>
      <c r="BR50" s="4" t="s">
        <v>11</v>
      </c>
      <c r="BS50" s="5" t="s">
        <v>11</v>
      </c>
      <c r="BT50" s="5" t="s">
        <v>11</v>
      </c>
      <c r="BU50" s="5">
        <v>0</v>
      </c>
      <c r="BV50" s="5">
        <v>0</v>
      </c>
      <c r="BW50" s="4">
        <v>0</v>
      </c>
      <c r="BX50" s="5">
        <v>0</v>
      </c>
      <c r="BY50" s="5" t="s">
        <v>11</v>
      </c>
      <c r="BZ50" s="4">
        <v>0</v>
      </c>
      <c r="CA50" s="5">
        <v>0</v>
      </c>
      <c r="CB50" s="4" t="s">
        <v>8</v>
      </c>
      <c r="CC50" s="4">
        <v>0</v>
      </c>
      <c r="CD50" s="4" t="s">
        <v>15</v>
      </c>
      <c r="CE50" s="4" t="s">
        <v>11</v>
      </c>
      <c r="CF50" s="26" t="s">
        <v>8</v>
      </c>
      <c r="CG50" s="35" t="s">
        <v>1627</v>
      </c>
      <c r="CH50" s="27">
        <f>VLOOKUP(E50,Criterio_Invierno!$B$5:$C$8,2,0)</f>
        <v>10</v>
      </c>
      <c r="CI50" s="24">
        <f>+VLOOKUP(F50,Criterio_Invierno!$B$10:$C$13,2,0)</f>
        <v>5</v>
      </c>
      <c r="CJ50" s="29">
        <f>+IF(X50="Mañana y tarde",Criterio_Invierno!$C$16,IF(X50="Solo mañana",Criterio_Invierno!$C$15,Criterio_Invierno!$C$17))</f>
        <v>5</v>
      </c>
      <c r="CK50" s="24">
        <f>+IF(S50=0,Criterio_Invierno!$C$22,IF(S50&lt;Criterio_Invierno!$B$20,Criterio_Invierno!$C$20,IF(S50&lt;Criterio_Invierno!$B$21,Criterio_Invierno!$C$21,0)))*IF(AN50="SI",Criterio_Invierno!$F$20,Criterio_Invierno!$F$21)*IF(AI50="SI",Criterio_Invierno!$J$20,Criterio_Invierno!$J$21)</f>
        <v>60</v>
      </c>
      <c r="CL50" s="29">
        <f>(IF(AE50="NO",Criterio_Invierno!$C$25,IF(AE50="SI",Criterio_Invierno!$C$26,0))+VLOOKUP(AF50,Criterio_Invierno!$E$25:$F$29,2,FALSE)+IF(AK50="-",Criterio_Invierno!$I$30,IF(ISERROR(VLOOKUP(CONCATENATE(AL50,"-",AM50),Criterio_Invierno!$H$25:$I$29,2,FALSE)),Criterio_Invierno!$I$29,VLOOKUP(CONCATENATE(AL50,"-",AM50),Criterio_Invierno!$H$25:$I$29,2,FALSE))))*IF(AG50="SI",Criterio_Invierno!$L$25,Criterio_Invierno!$L$26)</f>
        <v>70</v>
      </c>
      <c r="CM50" s="24">
        <f>+IF(AR50&gt;Criterio_Invierno!$B$33,Criterio_Invierno!$C$33,0)+IF(AU50&gt;Criterio_Invierno!$E$33,Criterio_Invierno!$F$33,0)+IF(BG50="NO",Criterio_Invierno!$I$33,0)</f>
        <v>10</v>
      </c>
      <c r="CN50" s="24">
        <f>+IF(V50&gt;=Criterio_Invierno!$B$36,Criterio_Invierno!$C$37,IF(V50&gt;=Criterio_Invierno!$B$35,Criterio_Invierno!$C$36,Criterio_Invierno!$C$35))</f>
        <v>1.5</v>
      </c>
      <c r="CO50" s="30">
        <f>IF(CD50="-",Criterio_Invierno!$G$40,VLOOKUP(CE50,Criterio_Invierno!$B$39:$C$46,2,FALSE))</f>
        <v>1</v>
      </c>
      <c r="CP50" s="28">
        <f>+VLOOKUP(F50,Criterio_Verano!$B$5:$C$7,2,FALSE)</f>
        <v>40</v>
      </c>
      <c r="CQ50" s="24">
        <f>+IF(AA50="SI",Criterio_Verano!$C$10,IF(AB50="SI",Criterio_Verano!$C$13,IF(Z50="SI",Criterio_Verano!$C$11,Criterio_Verano!$D$12)))</f>
        <v>10</v>
      </c>
      <c r="CR50" s="24">
        <f>+IF(S50=0,Criterio_Verano!$C$18,IF(S50&lt;Criterio_Verano!$B$16,Criterio_Verano!$C$16,IF(S50&lt;Criterio_Verano!$B$17,Criterio_Verano!$C$17,Criterio_Verano!$C$18)))+IF(AE50="NO",Criterio_Verano!$F$17,Criterio_Verano!$F$16)</f>
        <v>15</v>
      </c>
      <c r="CS50" s="31">
        <f>+IF(AK50="NO",Criterio_Verano!$C$23,IF(AL50="PERSIANAS",Criterio_Verano!$C$21,Criterio_Verano!$C$22)+IF(AM50="DEFICIENTE",Criterio_Verano!$F$22,Criterio_Verano!$F$21))</f>
        <v>25</v>
      </c>
    </row>
    <row r="51" spans="1:97">
      <c r="A51" s="2" t="s">
        <v>824</v>
      </c>
      <c r="B51" s="4" t="s">
        <v>1</v>
      </c>
      <c r="C51" s="29">
        <f t="shared" si="0"/>
        <v>140</v>
      </c>
      <c r="D51" s="24">
        <f t="shared" si="1"/>
        <v>90</v>
      </c>
      <c r="E51" s="2" t="s">
        <v>140</v>
      </c>
      <c r="F51" s="3">
        <v>4</v>
      </c>
      <c r="G51" s="4" t="s">
        <v>59</v>
      </c>
      <c r="H51" s="4" t="s">
        <v>34</v>
      </c>
      <c r="I51" s="4" t="s">
        <v>393</v>
      </c>
      <c r="J51" s="29" t="str">
        <f>VLOOKUP(I51,SEV_20000!$B$2:$D$89,3,FALSE)</f>
        <v>Sí</v>
      </c>
      <c r="K51" s="4" t="s">
        <v>825</v>
      </c>
      <c r="L51" s="4" t="s">
        <v>2</v>
      </c>
      <c r="M51" s="4" t="s">
        <v>826</v>
      </c>
      <c r="N51" s="4" t="s">
        <v>827</v>
      </c>
      <c r="O51" s="4" t="s">
        <v>828</v>
      </c>
      <c r="P51" s="4" t="s">
        <v>829</v>
      </c>
      <c r="Q51" s="4" t="s">
        <v>3</v>
      </c>
      <c r="R51" s="5" t="s">
        <v>832</v>
      </c>
      <c r="S51" s="4">
        <v>1975</v>
      </c>
      <c r="T51" s="5" t="s">
        <v>831</v>
      </c>
      <c r="U51" s="5">
        <v>1975</v>
      </c>
      <c r="V51" s="5">
        <v>73</v>
      </c>
      <c r="W51" s="4">
        <v>4</v>
      </c>
      <c r="X51" s="4" t="s">
        <v>4</v>
      </c>
      <c r="Y51" s="4" t="s">
        <v>8</v>
      </c>
      <c r="Z51" s="42" t="s">
        <v>5</v>
      </c>
      <c r="AA51" s="4"/>
      <c r="AB51" s="4" t="s">
        <v>8</v>
      </c>
      <c r="AC51" s="4" t="s">
        <v>8</v>
      </c>
      <c r="AD51" s="4" t="s">
        <v>6</v>
      </c>
      <c r="AE51" s="4" t="s">
        <v>8</v>
      </c>
      <c r="AF51" s="4" t="s">
        <v>7</v>
      </c>
      <c r="AG51" s="4" t="s">
        <v>5</v>
      </c>
      <c r="AH51" s="4" t="s">
        <v>9</v>
      </c>
      <c r="AI51" s="4" t="s">
        <v>5</v>
      </c>
      <c r="AJ51" s="4" t="s">
        <v>29</v>
      </c>
      <c r="AK51" s="4" t="s">
        <v>5</v>
      </c>
      <c r="AL51" s="4" t="s">
        <v>19</v>
      </c>
      <c r="AM51" s="4" t="s">
        <v>20</v>
      </c>
      <c r="AN51" s="4" t="s">
        <v>5</v>
      </c>
      <c r="AO51" s="4" t="s">
        <v>5</v>
      </c>
      <c r="AP51" s="5" t="s">
        <v>21</v>
      </c>
      <c r="AQ51" s="5">
        <v>0</v>
      </c>
      <c r="AR51" s="5">
        <v>2</v>
      </c>
      <c r="AS51" s="4">
        <v>5</v>
      </c>
      <c r="AT51" s="5" t="s">
        <v>5</v>
      </c>
      <c r="AU51" s="4">
        <v>2</v>
      </c>
      <c r="AV51" s="5" t="s">
        <v>8</v>
      </c>
      <c r="AW51" s="4">
        <v>0</v>
      </c>
      <c r="AX51" s="4" t="s">
        <v>5</v>
      </c>
      <c r="AY51" s="5" t="s">
        <v>26</v>
      </c>
      <c r="AZ51" s="4">
        <v>4</v>
      </c>
      <c r="BA51" s="4" t="s">
        <v>8</v>
      </c>
      <c r="BB51" s="5" t="s">
        <v>5</v>
      </c>
      <c r="BC51" s="5">
        <v>3</v>
      </c>
      <c r="BD51" s="4">
        <v>5</v>
      </c>
      <c r="BE51" s="4" t="s">
        <v>8</v>
      </c>
      <c r="BF51" s="4" t="s">
        <v>14</v>
      </c>
      <c r="BG51" s="4" t="s">
        <v>8</v>
      </c>
      <c r="BH51" s="4" t="s">
        <v>5</v>
      </c>
      <c r="BI51" s="4" t="s">
        <v>8</v>
      </c>
      <c r="BJ51" s="4" t="s">
        <v>8</v>
      </c>
      <c r="BK51" s="4" t="s">
        <v>5</v>
      </c>
      <c r="BL51" s="5" t="s">
        <v>8</v>
      </c>
      <c r="BM51" s="5">
        <v>4</v>
      </c>
      <c r="BN51" s="4">
        <v>4</v>
      </c>
      <c r="BO51" s="4" t="s">
        <v>8</v>
      </c>
      <c r="BP51" s="4" t="s">
        <v>11</v>
      </c>
      <c r="BQ51" s="4" t="s">
        <v>11</v>
      </c>
      <c r="BR51" s="4" t="s">
        <v>11</v>
      </c>
      <c r="BS51" s="5" t="s">
        <v>11</v>
      </c>
      <c r="BT51" s="5" t="s">
        <v>11</v>
      </c>
      <c r="BU51" s="5">
        <v>0</v>
      </c>
      <c r="BV51" s="5">
        <v>0</v>
      </c>
      <c r="BW51" s="4">
        <v>0</v>
      </c>
      <c r="BX51" s="5">
        <v>0</v>
      </c>
      <c r="BY51" s="5" t="s">
        <v>11</v>
      </c>
      <c r="BZ51" s="4">
        <v>0</v>
      </c>
      <c r="CA51" s="5">
        <v>0</v>
      </c>
      <c r="CB51" s="4" t="s">
        <v>8</v>
      </c>
      <c r="CC51" s="4">
        <v>0</v>
      </c>
      <c r="CD51" s="4" t="s">
        <v>15</v>
      </c>
      <c r="CE51" s="4" t="s">
        <v>11</v>
      </c>
      <c r="CF51" s="26" t="s">
        <v>8</v>
      </c>
      <c r="CG51" s="35" t="s">
        <v>1626</v>
      </c>
      <c r="CH51" s="27">
        <f>VLOOKUP(E51,Criterio_Invierno!$B$5:$C$8,2,0)</f>
        <v>10</v>
      </c>
      <c r="CI51" s="24">
        <f>+VLOOKUP(F51,Criterio_Invierno!$B$10:$C$13,2,0)</f>
        <v>5</v>
      </c>
      <c r="CJ51" s="29">
        <f>+IF(X51="Mañana y tarde",Criterio_Invierno!$C$16,IF(X51="Solo mañana",Criterio_Invierno!$C$15,Criterio_Invierno!$C$17))</f>
        <v>5</v>
      </c>
      <c r="CK51" s="24">
        <f>+IF(S51=0,Criterio_Invierno!$C$22,IF(S51&lt;Criterio_Invierno!$B$20,Criterio_Invierno!$C$20,IF(S51&lt;Criterio_Invierno!$B$21,Criterio_Invierno!$C$21,0)))*IF(AN51="SI",Criterio_Invierno!$F$20,Criterio_Invierno!$F$21)*IF(AI51="SI",Criterio_Invierno!$J$20,Criterio_Invierno!$J$21)</f>
        <v>60</v>
      </c>
      <c r="CL51" s="29">
        <f>(IF(AE51="NO",Criterio_Invierno!$C$25,IF(AE51="SI",Criterio_Invierno!$C$26,0))+VLOOKUP(AF51,Criterio_Invierno!$E$25:$F$29,2,FALSE)+IF(AK51="-",Criterio_Invierno!$I$30,IF(ISERROR(VLOOKUP(CONCATENATE(AL51,"-",AM51),Criterio_Invierno!$H$25:$I$29,2,FALSE)),Criterio_Invierno!$I$29,VLOOKUP(CONCATENATE(AL51,"-",AM51),Criterio_Invierno!$H$25:$I$29,2,FALSE))))*IF(AG51="SI",Criterio_Invierno!$L$25,Criterio_Invierno!$L$26)</f>
        <v>50</v>
      </c>
      <c r="CM51" s="24">
        <f>+IF(AR51&gt;Criterio_Invierno!$B$33,Criterio_Invierno!$C$33,0)+IF(AU51&gt;Criterio_Invierno!$E$33,Criterio_Invierno!$F$33,0)+IF(BG51="NO",Criterio_Invierno!$I$33,0)</f>
        <v>10</v>
      </c>
      <c r="CN51" s="24">
        <f>+IF(V51&gt;=Criterio_Invierno!$B$36,Criterio_Invierno!$C$37,IF(V51&gt;=Criterio_Invierno!$B$35,Criterio_Invierno!$C$36,Criterio_Invierno!$C$35))</f>
        <v>1</v>
      </c>
      <c r="CO51" s="30">
        <f>IF(CD51="-",Criterio_Invierno!$G$40,VLOOKUP(CE51,Criterio_Invierno!$B$39:$C$46,2,FALSE))</f>
        <v>1</v>
      </c>
      <c r="CP51" s="28">
        <f>+VLOOKUP(F51,Criterio_Verano!$B$5:$C$7,2,FALSE)</f>
        <v>40</v>
      </c>
      <c r="CQ51" s="24">
        <f>+IF(AA51="SI",Criterio_Verano!$C$10,IF(AB51="SI",Criterio_Verano!$C$13,IF(Z51="SI",Criterio_Verano!$C$11,Criterio_Verano!$D$12)))</f>
        <v>10</v>
      </c>
      <c r="CR51" s="24">
        <f>+IF(S51=0,Criterio_Verano!$C$18,IF(S51&lt;Criterio_Verano!$B$16,Criterio_Verano!$C$16,IF(S51&lt;Criterio_Verano!$B$17,Criterio_Verano!$C$17,Criterio_Verano!$C$18)))+IF(AE51="NO",Criterio_Verano!$F$17,Criterio_Verano!$F$16)</f>
        <v>15</v>
      </c>
      <c r="CS51" s="31">
        <f>+IF(AK51="NO",Criterio_Verano!$C$23,IF(AL51="PERSIANAS",Criterio_Verano!$C$21,Criterio_Verano!$C$22)+IF(AM51="DEFICIENTE",Criterio_Verano!$F$22,Criterio_Verano!$F$21))</f>
        <v>25</v>
      </c>
    </row>
    <row r="52" spans="1:97">
      <c r="A52" s="2" t="s">
        <v>1109</v>
      </c>
      <c r="B52" s="4" t="s">
        <v>1</v>
      </c>
      <c r="C52" s="29">
        <f t="shared" si="0"/>
        <v>206.25</v>
      </c>
      <c r="D52" s="24">
        <f t="shared" si="1"/>
        <v>90</v>
      </c>
      <c r="E52" s="2" t="s">
        <v>139</v>
      </c>
      <c r="F52" s="3">
        <v>4</v>
      </c>
      <c r="G52" s="4" t="s">
        <v>1110</v>
      </c>
      <c r="H52" s="4" t="s">
        <v>34</v>
      </c>
      <c r="I52" s="4" t="s">
        <v>283</v>
      </c>
      <c r="J52" s="29" t="str">
        <f>VLOOKUP(I52,SEV_20000!$B$2:$D$89,3,FALSE)</f>
        <v>Sí</v>
      </c>
      <c r="K52" s="4" t="s">
        <v>1111</v>
      </c>
      <c r="L52" s="4" t="s">
        <v>2</v>
      </c>
      <c r="M52" s="4" t="s">
        <v>1112</v>
      </c>
      <c r="N52" s="4" t="s">
        <v>1113</v>
      </c>
      <c r="O52" s="4" t="s">
        <v>1114</v>
      </c>
      <c r="P52" s="4" t="s">
        <v>1115</v>
      </c>
      <c r="Q52" s="4" t="s">
        <v>30</v>
      </c>
      <c r="R52" s="5" t="s">
        <v>1116</v>
      </c>
      <c r="S52" s="4">
        <v>1976</v>
      </c>
      <c r="T52" s="5" t="s">
        <v>1117</v>
      </c>
      <c r="U52" s="5">
        <v>2016</v>
      </c>
      <c r="V52" s="5">
        <v>397</v>
      </c>
      <c r="W52" s="4">
        <v>32</v>
      </c>
      <c r="X52" s="4" t="s">
        <v>16</v>
      </c>
      <c r="Y52" s="4" t="s">
        <v>5</v>
      </c>
      <c r="Z52" s="38" t="s">
        <v>5</v>
      </c>
      <c r="AA52" s="4"/>
      <c r="AB52" s="4" t="s">
        <v>5</v>
      </c>
      <c r="AC52" s="4" t="s">
        <v>8</v>
      </c>
      <c r="AD52" s="4" t="s">
        <v>17</v>
      </c>
      <c r="AE52" s="4" t="s">
        <v>8</v>
      </c>
      <c r="AF52" s="4" t="s">
        <v>7</v>
      </c>
      <c r="AG52" s="4" t="s">
        <v>5</v>
      </c>
      <c r="AH52" s="4" t="s">
        <v>25</v>
      </c>
      <c r="AI52" s="4" t="s">
        <v>5</v>
      </c>
      <c r="AJ52" s="4" t="s">
        <v>10</v>
      </c>
      <c r="AK52" s="4" t="s">
        <v>5</v>
      </c>
      <c r="AL52" s="4" t="s">
        <v>58</v>
      </c>
      <c r="AM52" s="4" t="s">
        <v>20</v>
      </c>
      <c r="AN52" s="4" t="s">
        <v>5</v>
      </c>
      <c r="AO52" s="4" t="s">
        <v>5</v>
      </c>
      <c r="AP52" s="5" t="s">
        <v>39</v>
      </c>
      <c r="AQ52" s="5">
        <v>416</v>
      </c>
      <c r="AR52" s="5">
        <v>2</v>
      </c>
      <c r="AS52" s="4">
        <v>10</v>
      </c>
      <c r="AT52" s="5" t="s">
        <v>5</v>
      </c>
      <c r="AU52" s="4">
        <v>3</v>
      </c>
      <c r="AV52" s="5" t="s">
        <v>5</v>
      </c>
      <c r="AW52" s="4">
        <v>3</v>
      </c>
      <c r="AX52" s="4" t="s">
        <v>8</v>
      </c>
      <c r="AY52" s="5" t="s">
        <v>11</v>
      </c>
      <c r="AZ52" s="4">
        <v>0</v>
      </c>
      <c r="BA52" s="4" t="s">
        <v>13</v>
      </c>
      <c r="BB52" s="5" t="s">
        <v>11</v>
      </c>
      <c r="BC52" s="5">
        <v>0</v>
      </c>
      <c r="BD52" s="4">
        <v>0</v>
      </c>
      <c r="BE52" s="4" t="s">
        <v>5</v>
      </c>
      <c r="BF52" s="4" t="s">
        <v>14</v>
      </c>
      <c r="BG52" s="4" t="s">
        <v>5</v>
      </c>
      <c r="BH52" s="4" t="s">
        <v>8</v>
      </c>
      <c r="BI52" s="4" t="s">
        <v>11</v>
      </c>
      <c r="BJ52" s="4" t="s">
        <v>13</v>
      </c>
      <c r="BK52" s="4" t="s">
        <v>11</v>
      </c>
      <c r="BL52" s="5" t="s">
        <v>11</v>
      </c>
      <c r="BM52" s="5">
        <v>30</v>
      </c>
      <c r="BN52" s="4">
        <v>20</v>
      </c>
      <c r="BO52" s="4" t="s">
        <v>8</v>
      </c>
      <c r="BP52" s="4" t="s">
        <v>11</v>
      </c>
      <c r="BQ52" s="4" t="s">
        <v>11</v>
      </c>
      <c r="BR52" s="4" t="s">
        <v>11</v>
      </c>
      <c r="BS52" s="5" t="s">
        <v>11</v>
      </c>
      <c r="BT52" s="5" t="s">
        <v>11</v>
      </c>
      <c r="BU52" s="5">
        <v>0</v>
      </c>
      <c r="BV52" s="5">
        <v>0</v>
      </c>
      <c r="BW52" s="4">
        <v>0</v>
      </c>
      <c r="BX52" s="5">
        <v>0</v>
      </c>
      <c r="BY52" s="5" t="s">
        <v>11</v>
      </c>
      <c r="BZ52" s="4">
        <v>0</v>
      </c>
      <c r="CA52" s="5">
        <v>0</v>
      </c>
      <c r="CB52" s="4" t="s">
        <v>8</v>
      </c>
      <c r="CC52" s="4">
        <v>0</v>
      </c>
      <c r="CD52" s="4" t="s">
        <v>8</v>
      </c>
      <c r="CE52" s="4" t="s">
        <v>11</v>
      </c>
      <c r="CF52" s="26" t="s">
        <v>8</v>
      </c>
      <c r="CG52" s="35" t="s">
        <v>1671</v>
      </c>
      <c r="CH52" s="27">
        <f>VLOOKUP(E52,Criterio_Invierno!$B$5:$C$8,2,0)</f>
        <v>7.5</v>
      </c>
      <c r="CI52" s="24">
        <f>+VLOOKUP(F52,Criterio_Invierno!$B$10:$C$13,2,0)</f>
        <v>5</v>
      </c>
      <c r="CJ52" s="29">
        <f>+IF(X52="Mañana y tarde",Criterio_Invierno!$C$16,IF(X52="Solo mañana",Criterio_Invierno!$C$15,Criterio_Invierno!$C$17))</f>
        <v>15</v>
      </c>
      <c r="CK52" s="24">
        <f>+IF(S52=0,Criterio_Invierno!$C$22,IF(S52&lt;Criterio_Invierno!$B$20,Criterio_Invierno!$C$20,IF(S52&lt;Criterio_Invierno!$B$21,Criterio_Invierno!$C$21,0)))*IF(AN52="SI",Criterio_Invierno!$F$20,Criterio_Invierno!$F$21)*IF(AI52="SI",Criterio_Invierno!$J$20,Criterio_Invierno!$J$21)</f>
        <v>60</v>
      </c>
      <c r="CL52" s="29">
        <f>(IF(AE52="NO",Criterio_Invierno!$C$25,IF(AE52="SI",Criterio_Invierno!$C$26,0))+VLOOKUP(AF52,Criterio_Invierno!$E$25:$F$29,2,FALSE)+IF(AK52="-",Criterio_Invierno!$I$30,IF(ISERROR(VLOOKUP(CONCATENATE(AL52,"-",AM52),Criterio_Invierno!$H$25:$I$29,2,FALSE)),Criterio_Invierno!$I$29,VLOOKUP(CONCATENATE(AL52,"-",AM52),Criterio_Invierno!$H$25:$I$29,2,FALSE))))*IF(AG52="SI",Criterio_Invierno!$L$25,Criterio_Invierno!$L$26)</f>
        <v>50</v>
      </c>
      <c r="CM52" s="24">
        <f>+IF(AR52&gt;Criterio_Invierno!$B$33,Criterio_Invierno!$C$33,0)+IF(AU52&gt;Criterio_Invierno!$E$33,Criterio_Invierno!$F$33,0)+IF(BG52="NO",Criterio_Invierno!$I$33,0)</f>
        <v>0</v>
      </c>
      <c r="CN52" s="24">
        <f>+IF(V52&gt;=Criterio_Invierno!$B$36,Criterio_Invierno!$C$37,IF(V52&gt;=Criterio_Invierno!$B$35,Criterio_Invierno!$C$36,Criterio_Invierno!$C$35))</f>
        <v>1.5</v>
      </c>
      <c r="CO52" s="30">
        <f>IF(CD52="-",Criterio_Invierno!$G$40,VLOOKUP(CE52,Criterio_Invierno!$B$39:$C$46,2,FALSE))</f>
        <v>1</v>
      </c>
      <c r="CP52" s="28">
        <f>+VLOOKUP(F52,Criterio_Verano!$B$5:$C$7,2,FALSE)</f>
        <v>40</v>
      </c>
      <c r="CQ52" s="24">
        <f>+IF(AA52="SI",Criterio_Verano!$C$10,IF(AB52="SI",Criterio_Verano!$C$13,IF(Z52="SI",Criterio_Verano!$C$11,Criterio_Verano!$D$12)))</f>
        <v>20</v>
      </c>
      <c r="CR52" s="24">
        <f>+IF(S52=0,Criterio_Verano!$C$18,IF(S52&lt;Criterio_Verano!$B$16,Criterio_Verano!$C$16,IF(S52&lt;Criterio_Verano!$B$17,Criterio_Verano!$C$17,Criterio_Verano!$C$18)))+IF(AE52="NO",Criterio_Verano!$F$17,Criterio_Verano!$F$16)</f>
        <v>15</v>
      </c>
      <c r="CS52" s="31">
        <f>+IF(AK52="NO",Criterio_Verano!$C$23,IF(AL52="PERSIANAS",Criterio_Verano!$C$21,Criterio_Verano!$C$22)+IF(AM52="DEFICIENTE",Criterio_Verano!$F$22,Criterio_Verano!$F$21))</f>
        <v>15</v>
      </c>
    </row>
    <row r="53" spans="1:97">
      <c r="A53" s="2" t="s">
        <v>1307</v>
      </c>
      <c r="B53" s="4" t="s">
        <v>1</v>
      </c>
      <c r="C53" s="29">
        <f t="shared" si="0"/>
        <v>97.5</v>
      </c>
      <c r="D53" s="24">
        <f t="shared" si="1"/>
        <v>90</v>
      </c>
      <c r="E53" s="2" t="s">
        <v>139</v>
      </c>
      <c r="F53" s="3">
        <v>4</v>
      </c>
      <c r="G53" s="4" t="s">
        <v>1308</v>
      </c>
      <c r="H53" s="4" t="s">
        <v>34</v>
      </c>
      <c r="I53" s="4" t="s">
        <v>300</v>
      </c>
      <c r="J53" s="29" t="str">
        <f>VLOOKUP(I53,SEV_20000!$B$2:$D$89,3,FALSE)</f>
        <v>Sí</v>
      </c>
      <c r="K53" s="4" t="s">
        <v>1309</v>
      </c>
      <c r="L53" s="4" t="s">
        <v>45</v>
      </c>
      <c r="M53" s="4" t="s">
        <v>1310</v>
      </c>
      <c r="N53" s="4" t="s">
        <v>1311</v>
      </c>
      <c r="O53" s="4" t="s">
        <v>1312</v>
      </c>
      <c r="P53" s="4" t="s">
        <v>1313</v>
      </c>
      <c r="Q53" s="4" t="s">
        <v>3</v>
      </c>
      <c r="R53" s="5" t="s">
        <v>1314</v>
      </c>
      <c r="S53" s="4">
        <v>1975</v>
      </c>
      <c r="T53" s="5" t="s">
        <v>13</v>
      </c>
      <c r="U53" s="5">
        <v>2007</v>
      </c>
      <c r="V53" s="5">
        <v>120</v>
      </c>
      <c r="W53" s="4">
        <v>6</v>
      </c>
      <c r="X53" s="4" t="s">
        <v>4</v>
      </c>
      <c r="Y53" s="4" t="s">
        <v>8</v>
      </c>
      <c r="Z53" s="42" t="s">
        <v>5</v>
      </c>
      <c r="AA53" s="4"/>
      <c r="AB53" s="4" t="s">
        <v>8</v>
      </c>
      <c r="AC53" s="4" t="s">
        <v>8</v>
      </c>
      <c r="AD53" s="4" t="s">
        <v>6</v>
      </c>
      <c r="AE53" s="4" t="s">
        <v>8</v>
      </c>
      <c r="AF53" s="4" t="s">
        <v>7</v>
      </c>
      <c r="AG53" s="4" t="s">
        <v>5</v>
      </c>
      <c r="AH53" s="4" t="s">
        <v>9</v>
      </c>
      <c r="AI53" s="4" t="s">
        <v>5</v>
      </c>
      <c r="AJ53" s="4" t="s">
        <v>10</v>
      </c>
      <c r="AK53" s="4" t="s">
        <v>8</v>
      </c>
      <c r="AL53" s="4" t="s">
        <v>11</v>
      </c>
      <c r="AM53" s="4" t="s">
        <v>11</v>
      </c>
      <c r="AN53" s="4" t="s">
        <v>8</v>
      </c>
      <c r="AO53" s="4" t="s">
        <v>8</v>
      </c>
      <c r="AP53" s="5" t="s">
        <v>11</v>
      </c>
      <c r="AQ53" s="5">
        <v>0</v>
      </c>
      <c r="AR53" s="5">
        <v>0</v>
      </c>
      <c r="AS53" s="4">
        <v>0</v>
      </c>
      <c r="AT53" s="5" t="s">
        <v>11</v>
      </c>
      <c r="AU53" s="4">
        <v>0</v>
      </c>
      <c r="AV53" s="5" t="s">
        <v>8</v>
      </c>
      <c r="AW53" s="4">
        <v>0</v>
      </c>
      <c r="AX53" s="4" t="s">
        <v>8</v>
      </c>
      <c r="AY53" s="5" t="s">
        <v>11</v>
      </c>
      <c r="AZ53" s="4">
        <v>0</v>
      </c>
      <c r="BA53" s="4" t="s">
        <v>13</v>
      </c>
      <c r="BB53" s="5" t="s">
        <v>11</v>
      </c>
      <c r="BC53" s="5">
        <v>0</v>
      </c>
      <c r="BD53" s="4">
        <v>0</v>
      </c>
      <c r="BE53" s="4" t="s">
        <v>8</v>
      </c>
      <c r="BF53" s="4" t="s">
        <v>14</v>
      </c>
      <c r="BG53" s="4" t="s">
        <v>5</v>
      </c>
      <c r="BH53" s="4" t="s">
        <v>8</v>
      </c>
      <c r="BI53" s="4" t="s">
        <v>11</v>
      </c>
      <c r="BJ53" s="4" t="s">
        <v>13</v>
      </c>
      <c r="BK53" s="4" t="s">
        <v>11</v>
      </c>
      <c r="BL53" s="5" t="s">
        <v>11</v>
      </c>
      <c r="BM53" s="5">
        <v>6</v>
      </c>
      <c r="BN53" s="4">
        <v>6</v>
      </c>
      <c r="BO53" s="4" t="s">
        <v>8</v>
      </c>
      <c r="BP53" s="4" t="s">
        <v>11</v>
      </c>
      <c r="BQ53" s="4" t="s">
        <v>11</v>
      </c>
      <c r="BR53" s="4" t="s">
        <v>11</v>
      </c>
      <c r="BS53" s="5" t="s">
        <v>11</v>
      </c>
      <c r="BT53" s="5" t="s">
        <v>11</v>
      </c>
      <c r="BU53" s="5">
        <v>0</v>
      </c>
      <c r="BV53" s="5">
        <v>0</v>
      </c>
      <c r="BW53" s="4">
        <v>0</v>
      </c>
      <c r="BX53" s="5">
        <v>0</v>
      </c>
      <c r="BY53" s="5" t="s">
        <v>11</v>
      </c>
      <c r="BZ53" s="4">
        <v>0</v>
      </c>
      <c r="CA53" s="5">
        <v>0</v>
      </c>
      <c r="CB53" s="4" t="s">
        <v>8</v>
      </c>
      <c r="CC53" s="4">
        <v>0</v>
      </c>
      <c r="CD53" s="4" t="s">
        <v>8</v>
      </c>
      <c r="CE53" s="4" t="s">
        <v>11</v>
      </c>
      <c r="CF53" s="26" t="s">
        <v>8</v>
      </c>
      <c r="CG53" s="35" t="s">
        <v>1699</v>
      </c>
      <c r="CH53" s="27">
        <f>VLOOKUP(E53,Criterio_Invierno!$B$5:$C$8,2,0)</f>
        <v>7.5</v>
      </c>
      <c r="CI53" s="24">
        <f>+VLOOKUP(F53,Criterio_Invierno!$B$10:$C$13,2,0)</f>
        <v>5</v>
      </c>
      <c r="CJ53" s="29">
        <f>+IF(X53="Mañana y tarde",Criterio_Invierno!$C$16,IF(X53="Solo mañana",Criterio_Invierno!$C$15,Criterio_Invierno!$C$17))</f>
        <v>5</v>
      </c>
      <c r="CK53" s="24">
        <f>+IF(S53=0,Criterio_Invierno!$C$22,IF(S53&lt;Criterio_Invierno!$B$20,Criterio_Invierno!$C$20,IF(S53&lt;Criterio_Invierno!$B$21,Criterio_Invierno!$C$21,0)))*IF(AN53="SI",Criterio_Invierno!$F$20,Criterio_Invierno!$F$21)*IF(AI53="SI",Criterio_Invierno!$J$20,Criterio_Invierno!$J$21)</f>
        <v>30</v>
      </c>
      <c r="CL53" s="29">
        <f>(IF(AE53="NO",Criterio_Invierno!$C$25,IF(AE53="SI",Criterio_Invierno!$C$26,0))+VLOOKUP(AF53,Criterio_Invierno!$E$25:$F$29,2,FALSE)+IF(AK53="-",Criterio_Invierno!$I$30,IF(ISERROR(VLOOKUP(CONCATENATE(AL53,"-",AM53),Criterio_Invierno!$H$25:$I$29,2,FALSE)),Criterio_Invierno!$I$29,VLOOKUP(CONCATENATE(AL53,"-",AM53),Criterio_Invierno!$H$25:$I$29,2,FALSE))))*IF(AG53="SI",Criterio_Invierno!$L$25,Criterio_Invierno!$L$26)</f>
        <v>50</v>
      </c>
      <c r="CM53" s="24">
        <f>+IF(AR53&gt;Criterio_Invierno!$B$33,Criterio_Invierno!$C$33,0)+IF(AU53&gt;Criterio_Invierno!$E$33,Criterio_Invierno!$F$33,0)+IF(BG53="NO",Criterio_Invierno!$I$33,0)</f>
        <v>0</v>
      </c>
      <c r="CN53" s="24">
        <f>+IF(V53&gt;=Criterio_Invierno!$B$36,Criterio_Invierno!$C$37,IF(V53&gt;=Criterio_Invierno!$B$35,Criterio_Invierno!$C$36,Criterio_Invierno!$C$35))</f>
        <v>1</v>
      </c>
      <c r="CO53" s="30">
        <f>IF(CD53="-",Criterio_Invierno!$G$40,VLOOKUP(CE53,Criterio_Invierno!$B$39:$C$46,2,FALSE))</f>
        <v>1</v>
      </c>
      <c r="CP53" s="28">
        <f>+VLOOKUP(F53,Criterio_Verano!$B$5:$C$7,2,FALSE)</f>
        <v>40</v>
      </c>
      <c r="CQ53" s="24">
        <f>+IF(AA53="SI",Criterio_Verano!$C$10,IF(AB53="SI",Criterio_Verano!$C$13,IF(Z53="SI",Criterio_Verano!$C$11,Criterio_Verano!$D$12)))</f>
        <v>10</v>
      </c>
      <c r="CR53" s="24">
        <f>+IF(S53=0,Criterio_Verano!$C$18,IF(S53&lt;Criterio_Verano!$B$16,Criterio_Verano!$C$16,IF(S53&lt;Criterio_Verano!$B$17,Criterio_Verano!$C$17,Criterio_Verano!$C$18)))+IF(AE53="NO",Criterio_Verano!$F$17,Criterio_Verano!$F$16)</f>
        <v>15</v>
      </c>
      <c r="CS53" s="31">
        <f>+IF(AK53="NO",Criterio_Verano!$C$23,IF(AL53="PERSIANAS",Criterio_Verano!$C$21,Criterio_Verano!$C$22)+IF(AM53="DEFICIENTE",Criterio_Verano!$F$22,Criterio_Verano!$F$21))</f>
        <v>25</v>
      </c>
    </row>
    <row r="54" spans="1:97">
      <c r="A54" s="2" t="s">
        <v>688</v>
      </c>
      <c r="B54" s="4" t="s">
        <v>1</v>
      </c>
      <c r="C54" s="29">
        <f t="shared" ref="C54:C94" si="2">+(CH54+CI54+CJ54+CK54+CL54+CM54)*CN54*CO54</f>
        <v>137.5</v>
      </c>
      <c r="D54" s="24">
        <f t="shared" ref="D54:D94" si="3">+CP54+CQ54+CR54+CS54</f>
        <v>90</v>
      </c>
      <c r="E54" s="2" t="s">
        <v>139</v>
      </c>
      <c r="F54" s="3">
        <v>4</v>
      </c>
      <c r="G54" s="4" t="s">
        <v>689</v>
      </c>
      <c r="H54" s="4" t="s">
        <v>34</v>
      </c>
      <c r="I54" s="4" t="s">
        <v>657</v>
      </c>
      <c r="J54" s="29" t="str">
        <f>VLOOKUP(I54,SEV_20000!$B$2:$D$89,3,FALSE)</f>
        <v>Sí</v>
      </c>
      <c r="K54" s="4" t="s">
        <v>171</v>
      </c>
      <c r="L54" s="4" t="s">
        <v>2</v>
      </c>
      <c r="M54" s="4" t="s">
        <v>690</v>
      </c>
      <c r="N54" s="4" t="s">
        <v>691</v>
      </c>
      <c r="O54" s="4" t="s">
        <v>692</v>
      </c>
      <c r="P54" s="4" t="s">
        <v>693</v>
      </c>
      <c r="Q54" s="4" t="s">
        <v>3</v>
      </c>
      <c r="R54" s="5" t="s">
        <v>1373</v>
      </c>
      <c r="S54" s="4">
        <v>1970</v>
      </c>
      <c r="T54" s="5" t="s">
        <v>1374</v>
      </c>
      <c r="U54" s="5">
        <v>2013</v>
      </c>
      <c r="V54" s="5">
        <v>73</v>
      </c>
      <c r="W54" s="4">
        <v>6</v>
      </c>
      <c r="X54" s="4" t="s">
        <v>4</v>
      </c>
      <c r="Y54" s="4" t="s">
        <v>8</v>
      </c>
      <c r="Z54" s="42" t="s">
        <v>5</v>
      </c>
      <c r="AA54" s="4"/>
      <c r="AB54" s="4" t="s">
        <v>8</v>
      </c>
      <c r="AC54" s="4" t="s">
        <v>8</v>
      </c>
      <c r="AD54" s="4" t="s">
        <v>6</v>
      </c>
      <c r="AE54" s="4" t="s">
        <v>8</v>
      </c>
      <c r="AF54" s="4" t="s">
        <v>7</v>
      </c>
      <c r="AG54" s="4" t="s">
        <v>5</v>
      </c>
      <c r="AH54" s="4" t="s">
        <v>9</v>
      </c>
      <c r="AI54" s="4" t="s">
        <v>5</v>
      </c>
      <c r="AJ54" s="4" t="s">
        <v>10</v>
      </c>
      <c r="AK54" s="4" t="s">
        <v>8</v>
      </c>
      <c r="AL54" s="4" t="s">
        <v>11</v>
      </c>
      <c r="AM54" s="4" t="s">
        <v>11</v>
      </c>
      <c r="AN54" s="4" t="s">
        <v>5</v>
      </c>
      <c r="AO54" s="4" t="s">
        <v>8</v>
      </c>
      <c r="AP54" s="5" t="s">
        <v>11</v>
      </c>
      <c r="AQ54" s="5">
        <v>0</v>
      </c>
      <c r="AR54" s="5">
        <v>0</v>
      </c>
      <c r="AS54" s="4">
        <v>0</v>
      </c>
      <c r="AT54" s="5" t="s">
        <v>11</v>
      </c>
      <c r="AU54" s="4">
        <v>0</v>
      </c>
      <c r="AV54" s="5" t="s">
        <v>8</v>
      </c>
      <c r="AW54" s="4">
        <v>0</v>
      </c>
      <c r="AX54" s="4" t="s">
        <v>5</v>
      </c>
      <c r="AY54" s="5" t="s">
        <v>26</v>
      </c>
      <c r="AZ54" s="4">
        <v>6</v>
      </c>
      <c r="BA54" s="4" t="s">
        <v>8</v>
      </c>
      <c r="BB54" s="5" t="s">
        <v>8</v>
      </c>
      <c r="BC54" s="5">
        <v>10</v>
      </c>
      <c r="BD54" s="4">
        <v>9</v>
      </c>
      <c r="BE54" s="4" t="s">
        <v>8</v>
      </c>
      <c r="BF54" s="4" t="s">
        <v>14</v>
      </c>
      <c r="BG54" s="4" t="s">
        <v>8</v>
      </c>
      <c r="BH54" s="4" t="s">
        <v>8</v>
      </c>
      <c r="BI54" s="4" t="s">
        <v>11</v>
      </c>
      <c r="BJ54" s="4" t="s">
        <v>13</v>
      </c>
      <c r="BK54" s="4" t="s">
        <v>11</v>
      </c>
      <c r="BL54" s="5" t="s">
        <v>11</v>
      </c>
      <c r="BM54" s="5">
        <v>3</v>
      </c>
      <c r="BN54" s="4">
        <v>0</v>
      </c>
      <c r="BO54" s="4" t="s">
        <v>8</v>
      </c>
      <c r="BP54" s="4" t="s">
        <v>11</v>
      </c>
      <c r="BQ54" s="4" t="s">
        <v>11</v>
      </c>
      <c r="BR54" s="4" t="s">
        <v>11</v>
      </c>
      <c r="BS54" s="5" t="s">
        <v>11</v>
      </c>
      <c r="BT54" s="5" t="s">
        <v>11</v>
      </c>
      <c r="BU54" s="5">
        <v>0</v>
      </c>
      <c r="BV54" s="5">
        <v>0</v>
      </c>
      <c r="BW54" s="4">
        <v>0</v>
      </c>
      <c r="BX54" s="5">
        <v>0</v>
      </c>
      <c r="BY54" s="5" t="s">
        <v>11</v>
      </c>
      <c r="BZ54" s="4">
        <v>0</v>
      </c>
      <c r="CA54" s="5">
        <v>0</v>
      </c>
      <c r="CB54" s="4" t="s">
        <v>8</v>
      </c>
      <c r="CC54" s="4">
        <v>0</v>
      </c>
      <c r="CD54" s="4" t="s">
        <v>8</v>
      </c>
      <c r="CE54" s="4" t="s">
        <v>11</v>
      </c>
      <c r="CF54" s="26" t="s">
        <v>8</v>
      </c>
      <c r="CG54" s="35" t="s">
        <v>1711</v>
      </c>
      <c r="CH54" s="27">
        <f>VLOOKUP(E54,Criterio_Invierno!$B$5:$C$8,2,0)</f>
        <v>7.5</v>
      </c>
      <c r="CI54" s="24">
        <f>+VLOOKUP(F54,Criterio_Invierno!$B$10:$C$13,2,0)</f>
        <v>5</v>
      </c>
      <c r="CJ54" s="29">
        <f>+IF(X54="Mañana y tarde",Criterio_Invierno!$C$16,IF(X54="Solo mañana",Criterio_Invierno!$C$15,Criterio_Invierno!$C$17))</f>
        <v>5</v>
      </c>
      <c r="CK54" s="24">
        <f>+IF(S54=0,Criterio_Invierno!$C$22,IF(S54&lt;Criterio_Invierno!$B$20,Criterio_Invierno!$C$20,IF(S54&lt;Criterio_Invierno!$B$21,Criterio_Invierno!$C$21,0)))*IF(AN54="SI",Criterio_Invierno!$F$20,Criterio_Invierno!$F$21)*IF(AI54="SI",Criterio_Invierno!$J$20,Criterio_Invierno!$J$21)</f>
        <v>60</v>
      </c>
      <c r="CL54" s="29">
        <f>(IF(AE54="NO",Criterio_Invierno!$C$25,IF(AE54="SI",Criterio_Invierno!$C$26,0))+VLOOKUP(AF54,Criterio_Invierno!$E$25:$F$29,2,FALSE)+IF(AK54="-",Criterio_Invierno!$I$30,IF(ISERROR(VLOOKUP(CONCATENATE(AL54,"-",AM54),Criterio_Invierno!$H$25:$I$29,2,FALSE)),Criterio_Invierno!$I$29,VLOOKUP(CONCATENATE(AL54,"-",AM54),Criterio_Invierno!$H$25:$I$29,2,FALSE))))*IF(AG54="SI",Criterio_Invierno!$L$25,Criterio_Invierno!$L$26)</f>
        <v>50</v>
      </c>
      <c r="CM54" s="24">
        <f>+IF(AR54&gt;Criterio_Invierno!$B$33,Criterio_Invierno!$C$33,0)+IF(AU54&gt;Criterio_Invierno!$E$33,Criterio_Invierno!$F$33,0)+IF(BG54="NO",Criterio_Invierno!$I$33,0)</f>
        <v>10</v>
      </c>
      <c r="CN54" s="24">
        <f>+IF(V54&gt;=Criterio_Invierno!$B$36,Criterio_Invierno!$C$37,IF(V54&gt;=Criterio_Invierno!$B$35,Criterio_Invierno!$C$36,Criterio_Invierno!$C$35))</f>
        <v>1</v>
      </c>
      <c r="CO54" s="30">
        <f>IF(CD54="-",Criterio_Invierno!$G$40,VLOOKUP(CE54,Criterio_Invierno!$B$39:$C$46,2,FALSE))</f>
        <v>1</v>
      </c>
      <c r="CP54" s="28">
        <f>+VLOOKUP(F54,Criterio_Verano!$B$5:$C$7,2,FALSE)</f>
        <v>40</v>
      </c>
      <c r="CQ54" s="24">
        <f>+IF(AA54="SI",Criterio_Verano!$C$10,IF(AB54="SI",Criterio_Verano!$C$13,IF(Z54="SI",Criterio_Verano!$C$11,Criterio_Verano!$D$12)))</f>
        <v>10</v>
      </c>
      <c r="CR54" s="24">
        <f>+IF(S54=0,Criterio_Verano!$C$18,IF(S54&lt;Criterio_Verano!$B$16,Criterio_Verano!$C$16,IF(S54&lt;Criterio_Verano!$B$17,Criterio_Verano!$C$17,Criterio_Verano!$C$18)))+IF(AE54="NO",Criterio_Verano!$F$17,Criterio_Verano!$F$16)</f>
        <v>15</v>
      </c>
      <c r="CS54" s="31">
        <f>+IF(AK54="NO",Criterio_Verano!$C$23,IF(AL54="PERSIANAS",Criterio_Verano!$C$21,Criterio_Verano!$C$22)+IF(AM54="DEFICIENTE",Criterio_Verano!$F$22,Criterio_Verano!$F$21))</f>
        <v>25</v>
      </c>
    </row>
    <row r="55" spans="1:97">
      <c r="A55" s="2" t="s">
        <v>1257</v>
      </c>
      <c r="B55" s="4" t="s">
        <v>1</v>
      </c>
      <c r="C55" s="29">
        <f t="shared" si="2"/>
        <v>102.5</v>
      </c>
      <c r="D55" s="24">
        <f t="shared" si="3"/>
        <v>90</v>
      </c>
      <c r="E55" s="2" t="s">
        <v>139</v>
      </c>
      <c r="F55" s="3">
        <v>4</v>
      </c>
      <c r="G55" s="4" t="s">
        <v>1258</v>
      </c>
      <c r="H55" s="4" t="s">
        <v>34</v>
      </c>
      <c r="I55" s="4" t="s">
        <v>711</v>
      </c>
      <c r="J55" s="29" t="str">
        <f>VLOOKUP(I55,SEV_20000!$B$2:$D$89,3,FALSE)</f>
        <v>Sí</v>
      </c>
      <c r="K55" s="4" t="s">
        <v>1259</v>
      </c>
      <c r="L55" s="4" t="s">
        <v>2</v>
      </c>
      <c r="M55" s="4" t="s">
        <v>1260</v>
      </c>
      <c r="N55" s="4" t="s">
        <v>1261</v>
      </c>
      <c r="O55" s="4" t="s">
        <v>1262</v>
      </c>
      <c r="P55" s="4" t="s">
        <v>1263</v>
      </c>
      <c r="Q55" s="4" t="s">
        <v>3</v>
      </c>
      <c r="R55" s="5" t="s">
        <v>70</v>
      </c>
      <c r="S55" s="4">
        <v>1927</v>
      </c>
      <c r="T55" s="5" t="s">
        <v>1365</v>
      </c>
      <c r="U55" s="5">
        <v>1999</v>
      </c>
      <c r="V55" s="5">
        <v>143</v>
      </c>
      <c r="W55" s="4">
        <v>9</v>
      </c>
      <c r="X55" s="4" t="s">
        <v>4</v>
      </c>
      <c r="Y55" s="4" t="s">
        <v>8</v>
      </c>
      <c r="Z55" s="42" t="s">
        <v>5</v>
      </c>
      <c r="AA55" s="4"/>
      <c r="AB55" s="4" t="s">
        <v>8</v>
      </c>
      <c r="AC55" s="4" t="s">
        <v>8</v>
      </c>
      <c r="AD55" s="4" t="s">
        <v>6</v>
      </c>
      <c r="AE55" s="4" t="s">
        <v>8</v>
      </c>
      <c r="AF55" s="4" t="s">
        <v>22</v>
      </c>
      <c r="AG55" s="4" t="s">
        <v>5</v>
      </c>
      <c r="AH55" s="4" t="s">
        <v>18</v>
      </c>
      <c r="AI55" s="4" t="s">
        <v>8</v>
      </c>
      <c r="AJ55" s="4" t="s">
        <v>11</v>
      </c>
      <c r="AK55" s="4" t="s">
        <v>8</v>
      </c>
      <c r="AL55" s="4" t="s">
        <v>11</v>
      </c>
      <c r="AM55" s="4" t="s">
        <v>11</v>
      </c>
      <c r="AN55" s="4" t="s">
        <v>8</v>
      </c>
      <c r="AO55" s="4" t="s">
        <v>8</v>
      </c>
      <c r="AP55" s="5" t="s">
        <v>11</v>
      </c>
      <c r="AQ55" s="5">
        <v>0</v>
      </c>
      <c r="AR55" s="5">
        <v>0</v>
      </c>
      <c r="AS55" s="4">
        <v>0</v>
      </c>
      <c r="AT55" s="5" t="s">
        <v>11</v>
      </c>
      <c r="AU55" s="4">
        <v>0</v>
      </c>
      <c r="AV55" s="5" t="s">
        <v>8</v>
      </c>
      <c r="AW55" s="4">
        <v>0</v>
      </c>
      <c r="AX55" s="4" t="s">
        <v>5</v>
      </c>
      <c r="AY55" s="5" t="s">
        <v>26</v>
      </c>
      <c r="AZ55" s="4">
        <v>9</v>
      </c>
      <c r="BA55" s="4" t="s">
        <v>8</v>
      </c>
      <c r="BB55" s="5" t="s">
        <v>8</v>
      </c>
      <c r="BC55" s="5">
        <v>4</v>
      </c>
      <c r="BD55" s="4">
        <v>8</v>
      </c>
      <c r="BE55" s="4" t="s">
        <v>8</v>
      </c>
      <c r="BF55" s="4" t="s">
        <v>14</v>
      </c>
      <c r="BG55" s="4" t="s">
        <v>5</v>
      </c>
      <c r="BH55" s="4" t="s">
        <v>8</v>
      </c>
      <c r="BI55" s="4" t="s">
        <v>11</v>
      </c>
      <c r="BJ55" s="4" t="s">
        <v>13</v>
      </c>
      <c r="BK55" s="4" t="s">
        <v>11</v>
      </c>
      <c r="BL55" s="5" t="s">
        <v>11</v>
      </c>
      <c r="BM55" s="5">
        <v>3</v>
      </c>
      <c r="BN55" s="4">
        <v>0</v>
      </c>
      <c r="BO55" s="4" t="s">
        <v>8</v>
      </c>
      <c r="BP55" s="4" t="s">
        <v>11</v>
      </c>
      <c r="BQ55" s="4" t="s">
        <v>11</v>
      </c>
      <c r="BR55" s="4" t="s">
        <v>11</v>
      </c>
      <c r="BS55" s="5" t="s">
        <v>11</v>
      </c>
      <c r="BT55" s="5" t="s">
        <v>11</v>
      </c>
      <c r="BU55" s="5">
        <v>0</v>
      </c>
      <c r="BV55" s="5">
        <v>0</v>
      </c>
      <c r="BW55" s="4">
        <v>0</v>
      </c>
      <c r="BX55" s="5">
        <v>0</v>
      </c>
      <c r="BY55" s="5" t="s">
        <v>11</v>
      </c>
      <c r="BZ55" s="4">
        <v>0</v>
      </c>
      <c r="CA55" s="5">
        <v>0</v>
      </c>
      <c r="CB55" s="4" t="s">
        <v>8</v>
      </c>
      <c r="CC55" s="4">
        <v>0</v>
      </c>
      <c r="CD55" s="4" t="s">
        <v>8</v>
      </c>
      <c r="CE55" s="4" t="s">
        <v>11</v>
      </c>
      <c r="CF55" s="26" t="s">
        <v>8</v>
      </c>
      <c r="CG55" s="35" t="s">
        <v>1709</v>
      </c>
      <c r="CH55" s="27">
        <f>VLOOKUP(E55,Criterio_Invierno!$B$5:$C$8,2,0)</f>
        <v>7.5</v>
      </c>
      <c r="CI55" s="24">
        <f>+VLOOKUP(F55,Criterio_Invierno!$B$10:$C$13,2,0)</f>
        <v>5</v>
      </c>
      <c r="CJ55" s="29">
        <f>+IF(X55="Mañana y tarde",Criterio_Invierno!$C$16,IF(X55="Solo mañana",Criterio_Invierno!$C$15,Criterio_Invierno!$C$17))</f>
        <v>5</v>
      </c>
      <c r="CK55" s="24">
        <f>+IF(S55=0,Criterio_Invierno!$C$22,IF(S55&lt;Criterio_Invierno!$B$20,Criterio_Invierno!$C$20,IF(S55&lt;Criterio_Invierno!$B$21,Criterio_Invierno!$C$21,0)))*IF(AN55="SI",Criterio_Invierno!$F$20,Criterio_Invierno!$F$21)*IF(AI55="SI",Criterio_Invierno!$J$20,Criterio_Invierno!$J$21)</f>
        <v>15</v>
      </c>
      <c r="CL55" s="29">
        <f>(IF(AE55="NO",Criterio_Invierno!$C$25,IF(AE55="SI",Criterio_Invierno!$C$26,0))+VLOOKUP(AF55,Criterio_Invierno!$E$25:$F$29,2,FALSE)+IF(AK55="-",Criterio_Invierno!$I$30,IF(ISERROR(VLOOKUP(CONCATENATE(AL55,"-",AM55),Criterio_Invierno!$H$25:$I$29,2,FALSE)),Criterio_Invierno!$I$29,VLOOKUP(CONCATENATE(AL55,"-",AM55),Criterio_Invierno!$H$25:$I$29,2,FALSE))))*IF(AG55="SI",Criterio_Invierno!$L$25,Criterio_Invierno!$L$26)</f>
        <v>70</v>
      </c>
      <c r="CM55" s="24">
        <f>+IF(AR55&gt;Criterio_Invierno!$B$33,Criterio_Invierno!$C$33,0)+IF(AU55&gt;Criterio_Invierno!$E$33,Criterio_Invierno!$F$33,0)+IF(BG55="NO",Criterio_Invierno!$I$33,0)</f>
        <v>0</v>
      </c>
      <c r="CN55" s="24">
        <f>+IF(V55&gt;=Criterio_Invierno!$B$36,Criterio_Invierno!$C$37,IF(V55&gt;=Criterio_Invierno!$B$35,Criterio_Invierno!$C$36,Criterio_Invierno!$C$35))</f>
        <v>1</v>
      </c>
      <c r="CO55" s="30">
        <f>IF(CD55="-",Criterio_Invierno!$G$40,VLOOKUP(CE55,Criterio_Invierno!$B$39:$C$46,2,FALSE))</f>
        <v>1</v>
      </c>
      <c r="CP55" s="28">
        <f>+VLOOKUP(F55,Criterio_Verano!$B$5:$C$7,2,FALSE)</f>
        <v>40</v>
      </c>
      <c r="CQ55" s="24">
        <f>+IF(AA55="SI",Criterio_Verano!$C$10,IF(AB55="SI",Criterio_Verano!$C$13,IF(Z55="SI",Criterio_Verano!$C$11,Criterio_Verano!$D$12)))</f>
        <v>10</v>
      </c>
      <c r="CR55" s="24">
        <f>+IF(S55=0,Criterio_Verano!$C$18,IF(S55&lt;Criterio_Verano!$B$16,Criterio_Verano!$C$16,IF(S55&lt;Criterio_Verano!$B$17,Criterio_Verano!$C$17,Criterio_Verano!$C$18)))+IF(AE55="NO",Criterio_Verano!$F$17,Criterio_Verano!$F$16)</f>
        <v>15</v>
      </c>
      <c r="CS55" s="31">
        <f>+IF(AK55="NO",Criterio_Verano!$C$23,IF(AL55="PERSIANAS",Criterio_Verano!$C$21,Criterio_Verano!$C$22)+IF(AM55="DEFICIENTE",Criterio_Verano!$F$22,Criterio_Verano!$F$21))</f>
        <v>25</v>
      </c>
    </row>
    <row r="56" spans="1:97">
      <c r="A56" s="2" t="s">
        <v>290</v>
      </c>
      <c r="B56" s="4" t="s">
        <v>1</v>
      </c>
      <c r="C56" s="29">
        <f t="shared" si="2"/>
        <v>157.5</v>
      </c>
      <c r="D56" s="24">
        <f t="shared" si="3"/>
        <v>90</v>
      </c>
      <c r="E56" s="2" t="s">
        <v>139</v>
      </c>
      <c r="F56" s="3">
        <v>4</v>
      </c>
      <c r="G56" s="4" t="s">
        <v>291</v>
      </c>
      <c r="H56" s="4" t="s">
        <v>34</v>
      </c>
      <c r="I56" s="4" t="s">
        <v>292</v>
      </c>
      <c r="J56" s="29" t="str">
        <f>VLOOKUP(I56,SEV_20000!$B$2:$D$89,3,FALSE)</f>
        <v>Sí</v>
      </c>
      <c r="K56" s="4" t="s">
        <v>293</v>
      </c>
      <c r="L56" s="4" t="s">
        <v>41</v>
      </c>
      <c r="M56" s="4" t="s">
        <v>294</v>
      </c>
      <c r="N56" s="4" t="s">
        <v>295</v>
      </c>
      <c r="O56" s="4" t="s">
        <v>296</v>
      </c>
      <c r="P56" s="4" t="s">
        <v>296</v>
      </c>
      <c r="Q56" s="4" t="s">
        <v>3</v>
      </c>
      <c r="R56" s="5" t="s">
        <v>43</v>
      </c>
      <c r="S56" s="4">
        <v>1940</v>
      </c>
      <c r="T56" s="5" t="s">
        <v>298</v>
      </c>
      <c r="U56" s="5">
        <v>1990</v>
      </c>
      <c r="V56" s="5">
        <v>1</v>
      </c>
      <c r="W56" s="4">
        <v>6</v>
      </c>
      <c r="X56" s="4" t="s">
        <v>16</v>
      </c>
      <c r="Y56" s="4" t="s">
        <v>8</v>
      </c>
      <c r="Z56" s="42" t="s">
        <v>5</v>
      </c>
      <c r="AA56" s="4"/>
      <c r="AB56" s="4" t="s">
        <v>8</v>
      </c>
      <c r="AC56" s="4" t="s">
        <v>8</v>
      </c>
      <c r="AD56" s="4" t="s">
        <v>17</v>
      </c>
      <c r="AE56" s="4" t="s">
        <v>8</v>
      </c>
      <c r="AF56" s="4" t="s">
        <v>22</v>
      </c>
      <c r="AG56" s="4" t="s">
        <v>5</v>
      </c>
      <c r="AH56" s="4" t="s">
        <v>18</v>
      </c>
      <c r="AI56" s="4" t="s">
        <v>5</v>
      </c>
      <c r="AJ56" s="4" t="s">
        <v>10</v>
      </c>
      <c r="AK56" s="4" t="s">
        <v>8</v>
      </c>
      <c r="AL56" s="4" t="s">
        <v>11</v>
      </c>
      <c r="AM56" s="4" t="s">
        <v>11</v>
      </c>
      <c r="AN56" s="4" t="s">
        <v>5</v>
      </c>
      <c r="AO56" s="4" t="s">
        <v>8</v>
      </c>
      <c r="AP56" s="5" t="s">
        <v>11</v>
      </c>
      <c r="AQ56" s="5">
        <v>0</v>
      </c>
      <c r="AR56" s="5">
        <v>0</v>
      </c>
      <c r="AS56" s="4">
        <v>0</v>
      </c>
      <c r="AT56" s="5" t="s">
        <v>11</v>
      </c>
      <c r="AU56" s="4">
        <v>0</v>
      </c>
      <c r="AV56" s="5" t="s">
        <v>8</v>
      </c>
      <c r="AW56" s="4">
        <v>0</v>
      </c>
      <c r="AX56" s="4" t="s">
        <v>5</v>
      </c>
      <c r="AY56" s="5" t="s">
        <v>26</v>
      </c>
      <c r="AZ56" s="4">
        <v>4</v>
      </c>
      <c r="BA56" s="4" t="s">
        <v>8</v>
      </c>
      <c r="BB56" s="5" t="s">
        <v>5</v>
      </c>
      <c r="BC56" s="5">
        <v>2</v>
      </c>
      <c r="BD56" s="4">
        <v>12</v>
      </c>
      <c r="BE56" s="4" t="s">
        <v>8</v>
      </c>
      <c r="BF56" s="4" t="s">
        <v>14</v>
      </c>
      <c r="BG56" s="4" t="s">
        <v>5</v>
      </c>
      <c r="BH56" s="4" t="s">
        <v>8</v>
      </c>
      <c r="BI56" s="4" t="s">
        <v>11</v>
      </c>
      <c r="BJ56" s="4" t="s">
        <v>13</v>
      </c>
      <c r="BK56" s="4" t="s">
        <v>11</v>
      </c>
      <c r="BL56" s="5" t="s">
        <v>11</v>
      </c>
      <c r="BM56" s="5">
        <v>6</v>
      </c>
      <c r="BN56" s="4">
        <v>0</v>
      </c>
      <c r="BO56" s="4" t="s">
        <v>8</v>
      </c>
      <c r="BP56" s="4" t="s">
        <v>11</v>
      </c>
      <c r="BQ56" s="4" t="s">
        <v>11</v>
      </c>
      <c r="BR56" s="4" t="s">
        <v>11</v>
      </c>
      <c r="BS56" s="5" t="s">
        <v>11</v>
      </c>
      <c r="BT56" s="5" t="s">
        <v>11</v>
      </c>
      <c r="BU56" s="5">
        <v>0</v>
      </c>
      <c r="BV56" s="5">
        <v>0</v>
      </c>
      <c r="BW56" s="4">
        <v>0</v>
      </c>
      <c r="BX56" s="5">
        <v>0</v>
      </c>
      <c r="BY56" s="5" t="s">
        <v>11</v>
      </c>
      <c r="BZ56" s="4">
        <v>0</v>
      </c>
      <c r="CA56" s="5">
        <v>0</v>
      </c>
      <c r="CB56" s="4" t="s">
        <v>8</v>
      </c>
      <c r="CC56" s="4">
        <v>0</v>
      </c>
      <c r="CD56" s="4" t="s">
        <v>8</v>
      </c>
      <c r="CE56" s="4" t="s">
        <v>11</v>
      </c>
      <c r="CF56" s="26" t="s">
        <v>8</v>
      </c>
      <c r="CG56" s="35" t="s">
        <v>1543</v>
      </c>
      <c r="CH56" s="27">
        <f>VLOOKUP(E56,Criterio_Invierno!$B$5:$C$8,2,0)</f>
        <v>7.5</v>
      </c>
      <c r="CI56" s="24">
        <f>+VLOOKUP(F56,Criterio_Invierno!$B$10:$C$13,2,0)</f>
        <v>5</v>
      </c>
      <c r="CJ56" s="29">
        <f>+IF(X56="Mañana y tarde",Criterio_Invierno!$C$16,IF(X56="Solo mañana",Criterio_Invierno!$C$15,Criterio_Invierno!$C$17))</f>
        <v>15</v>
      </c>
      <c r="CK56" s="24">
        <f>+IF(S56=0,Criterio_Invierno!$C$22,IF(S56&lt;Criterio_Invierno!$B$20,Criterio_Invierno!$C$20,IF(S56&lt;Criterio_Invierno!$B$21,Criterio_Invierno!$C$21,0)))*IF(AN56="SI",Criterio_Invierno!$F$20,Criterio_Invierno!$F$21)*IF(AI56="SI",Criterio_Invierno!$J$20,Criterio_Invierno!$J$21)</f>
        <v>60</v>
      </c>
      <c r="CL56" s="29">
        <f>(IF(AE56="NO",Criterio_Invierno!$C$25,IF(AE56="SI",Criterio_Invierno!$C$26,0))+VLOOKUP(AF56,Criterio_Invierno!$E$25:$F$29,2,FALSE)+IF(AK56="-",Criterio_Invierno!$I$30,IF(ISERROR(VLOOKUP(CONCATENATE(AL56,"-",AM56),Criterio_Invierno!$H$25:$I$29,2,FALSE)),Criterio_Invierno!$I$29,VLOOKUP(CONCATENATE(AL56,"-",AM56),Criterio_Invierno!$H$25:$I$29,2,FALSE))))*IF(AG56="SI",Criterio_Invierno!$L$25,Criterio_Invierno!$L$26)</f>
        <v>70</v>
      </c>
      <c r="CM56" s="24">
        <f>+IF(AR56&gt;Criterio_Invierno!$B$33,Criterio_Invierno!$C$33,0)+IF(AU56&gt;Criterio_Invierno!$E$33,Criterio_Invierno!$F$33,0)+IF(BG56="NO",Criterio_Invierno!$I$33,0)</f>
        <v>0</v>
      </c>
      <c r="CN56" s="24">
        <f>+IF(V56&gt;=Criterio_Invierno!$B$36,Criterio_Invierno!$C$37,IF(V56&gt;=Criterio_Invierno!$B$35,Criterio_Invierno!$C$36,Criterio_Invierno!$C$35))</f>
        <v>1</v>
      </c>
      <c r="CO56" s="30">
        <f>IF(CD56="-",Criterio_Invierno!$G$40,VLOOKUP(CE56,Criterio_Invierno!$B$39:$C$46,2,FALSE))</f>
        <v>1</v>
      </c>
      <c r="CP56" s="28">
        <f>+VLOOKUP(F56,Criterio_Verano!$B$5:$C$7,2,FALSE)</f>
        <v>40</v>
      </c>
      <c r="CQ56" s="24">
        <f>+IF(AA56="SI",Criterio_Verano!$C$10,IF(AB56="SI",Criterio_Verano!$C$13,IF(Z56="SI",Criterio_Verano!$C$11,Criterio_Verano!$D$12)))</f>
        <v>10</v>
      </c>
      <c r="CR56" s="24">
        <f>+IF(S56=0,Criterio_Verano!$C$18,IF(S56&lt;Criterio_Verano!$B$16,Criterio_Verano!$C$16,IF(S56&lt;Criterio_Verano!$B$17,Criterio_Verano!$C$17,Criterio_Verano!$C$18)))+IF(AE56="NO",Criterio_Verano!$F$17,Criterio_Verano!$F$16)</f>
        <v>15</v>
      </c>
      <c r="CS56" s="31">
        <f>+IF(AK56="NO",Criterio_Verano!$C$23,IF(AL56="PERSIANAS",Criterio_Verano!$C$21,Criterio_Verano!$C$22)+IF(AM56="DEFICIENTE",Criterio_Verano!$F$22,Criterio_Verano!$F$21))</f>
        <v>25</v>
      </c>
    </row>
    <row r="57" spans="1:97">
      <c r="A57" s="2" t="s">
        <v>290</v>
      </c>
      <c r="B57" s="4" t="s">
        <v>1</v>
      </c>
      <c r="C57" s="29">
        <f t="shared" si="2"/>
        <v>137.5</v>
      </c>
      <c r="D57" s="24">
        <f t="shared" si="3"/>
        <v>90</v>
      </c>
      <c r="E57" s="2" t="s">
        <v>139</v>
      </c>
      <c r="F57" s="3">
        <v>4</v>
      </c>
      <c r="G57" s="4" t="s">
        <v>291</v>
      </c>
      <c r="H57" s="4" t="s">
        <v>34</v>
      </c>
      <c r="I57" s="4" t="s">
        <v>292</v>
      </c>
      <c r="J57" s="29" t="str">
        <f>VLOOKUP(I57,SEV_20000!$B$2:$D$89,3,FALSE)</f>
        <v>Sí</v>
      </c>
      <c r="K57" s="4" t="s">
        <v>293</v>
      </c>
      <c r="L57" s="4" t="s">
        <v>41</v>
      </c>
      <c r="M57" s="4" t="s">
        <v>294</v>
      </c>
      <c r="N57" s="4" t="s">
        <v>295</v>
      </c>
      <c r="O57" s="4" t="s">
        <v>296</v>
      </c>
      <c r="P57" s="4" t="s">
        <v>296</v>
      </c>
      <c r="Q57" s="4" t="s">
        <v>3</v>
      </c>
      <c r="R57" s="5" t="s">
        <v>312</v>
      </c>
      <c r="S57" s="4">
        <v>1940</v>
      </c>
      <c r="T57" s="5" t="s">
        <v>298</v>
      </c>
      <c r="U57" s="5">
        <v>2000</v>
      </c>
      <c r="V57" s="5">
        <v>110</v>
      </c>
      <c r="W57" s="4">
        <v>9</v>
      </c>
      <c r="X57" s="4" t="s">
        <v>16</v>
      </c>
      <c r="Y57" s="4" t="s">
        <v>5</v>
      </c>
      <c r="Z57" s="38" t="s">
        <v>5</v>
      </c>
      <c r="AA57" s="4"/>
      <c r="AB57" s="4" t="s">
        <v>8</v>
      </c>
      <c r="AC57" s="4" t="s">
        <v>5</v>
      </c>
      <c r="AD57" s="4" t="s">
        <v>6</v>
      </c>
      <c r="AE57" s="4" t="s">
        <v>8</v>
      </c>
      <c r="AF57" s="4" t="s">
        <v>7</v>
      </c>
      <c r="AG57" s="4" t="s">
        <v>5</v>
      </c>
      <c r="AH57" s="4" t="s">
        <v>18</v>
      </c>
      <c r="AI57" s="4" t="s">
        <v>5</v>
      </c>
      <c r="AJ57" s="4" t="s">
        <v>29</v>
      </c>
      <c r="AK57" s="4" t="s">
        <v>8</v>
      </c>
      <c r="AL57" s="4" t="s">
        <v>11</v>
      </c>
      <c r="AM57" s="4" t="s">
        <v>11</v>
      </c>
      <c r="AN57" s="4" t="s">
        <v>5</v>
      </c>
      <c r="AO57" s="4" t="s">
        <v>8</v>
      </c>
      <c r="AP57" s="5" t="s">
        <v>11</v>
      </c>
      <c r="AQ57" s="5">
        <v>0</v>
      </c>
      <c r="AR57" s="5">
        <v>0</v>
      </c>
      <c r="AS57" s="4">
        <v>0</v>
      </c>
      <c r="AT57" s="5" t="s">
        <v>11</v>
      </c>
      <c r="AU57" s="4">
        <v>0</v>
      </c>
      <c r="AV57" s="5" t="s">
        <v>8</v>
      </c>
      <c r="AW57" s="4">
        <v>0</v>
      </c>
      <c r="AX57" s="4" t="s">
        <v>5</v>
      </c>
      <c r="AY57" s="5" t="s">
        <v>26</v>
      </c>
      <c r="AZ57" s="4">
        <v>4</v>
      </c>
      <c r="BA57" s="4" t="s">
        <v>8</v>
      </c>
      <c r="BB57" s="5" t="s">
        <v>8</v>
      </c>
      <c r="BC57" s="5">
        <v>8</v>
      </c>
      <c r="BD57" s="4">
        <v>12</v>
      </c>
      <c r="BE57" s="4" t="s">
        <v>8</v>
      </c>
      <c r="BF57" s="4" t="s">
        <v>14</v>
      </c>
      <c r="BG57" s="4" t="s">
        <v>5</v>
      </c>
      <c r="BH57" s="4" t="s">
        <v>8</v>
      </c>
      <c r="BI57" s="4" t="s">
        <v>11</v>
      </c>
      <c r="BJ57" s="4" t="s">
        <v>13</v>
      </c>
      <c r="BK57" s="4" t="s">
        <v>11</v>
      </c>
      <c r="BL57" s="5" t="s">
        <v>11</v>
      </c>
      <c r="BM57" s="5">
        <v>9</v>
      </c>
      <c r="BN57" s="4">
        <v>8</v>
      </c>
      <c r="BO57" s="4" t="s">
        <v>8</v>
      </c>
      <c r="BP57" s="4" t="s">
        <v>11</v>
      </c>
      <c r="BQ57" s="4" t="s">
        <v>11</v>
      </c>
      <c r="BR57" s="4" t="s">
        <v>11</v>
      </c>
      <c r="BS57" s="5" t="s">
        <v>11</v>
      </c>
      <c r="BT57" s="5" t="s">
        <v>11</v>
      </c>
      <c r="BU57" s="5">
        <v>0</v>
      </c>
      <c r="BV57" s="5">
        <v>0</v>
      </c>
      <c r="BW57" s="4">
        <v>0</v>
      </c>
      <c r="BX57" s="5">
        <v>0</v>
      </c>
      <c r="BY57" s="5" t="s">
        <v>11</v>
      </c>
      <c r="BZ57" s="4">
        <v>0</v>
      </c>
      <c r="CA57" s="5">
        <v>0</v>
      </c>
      <c r="CB57" s="4" t="s">
        <v>8</v>
      </c>
      <c r="CC57" s="4">
        <v>0</v>
      </c>
      <c r="CD57" s="4" t="s">
        <v>8</v>
      </c>
      <c r="CE57" s="4" t="s">
        <v>11</v>
      </c>
      <c r="CF57" s="26" t="s">
        <v>8</v>
      </c>
      <c r="CG57" s="35" t="s">
        <v>1545</v>
      </c>
      <c r="CH57" s="27">
        <f>VLOOKUP(E57,Criterio_Invierno!$B$5:$C$8,2,0)</f>
        <v>7.5</v>
      </c>
      <c r="CI57" s="24">
        <f>+VLOOKUP(F57,Criterio_Invierno!$B$10:$C$13,2,0)</f>
        <v>5</v>
      </c>
      <c r="CJ57" s="29">
        <f>+IF(X57="Mañana y tarde",Criterio_Invierno!$C$16,IF(X57="Solo mañana",Criterio_Invierno!$C$15,Criterio_Invierno!$C$17))</f>
        <v>15</v>
      </c>
      <c r="CK57" s="24">
        <f>+IF(S57=0,Criterio_Invierno!$C$22,IF(S57&lt;Criterio_Invierno!$B$20,Criterio_Invierno!$C$20,IF(S57&lt;Criterio_Invierno!$B$21,Criterio_Invierno!$C$21,0)))*IF(AN57="SI",Criterio_Invierno!$F$20,Criterio_Invierno!$F$21)*IF(AI57="SI",Criterio_Invierno!$J$20,Criterio_Invierno!$J$21)</f>
        <v>60</v>
      </c>
      <c r="CL57" s="29">
        <f>(IF(AE57="NO",Criterio_Invierno!$C$25,IF(AE57="SI",Criterio_Invierno!$C$26,0))+VLOOKUP(AF57,Criterio_Invierno!$E$25:$F$29,2,FALSE)+IF(AK57="-",Criterio_Invierno!$I$30,IF(ISERROR(VLOOKUP(CONCATENATE(AL57,"-",AM57),Criterio_Invierno!$H$25:$I$29,2,FALSE)),Criterio_Invierno!$I$29,VLOOKUP(CONCATENATE(AL57,"-",AM57),Criterio_Invierno!$H$25:$I$29,2,FALSE))))*IF(AG57="SI",Criterio_Invierno!$L$25,Criterio_Invierno!$L$26)</f>
        <v>50</v>
      </c>
      <c r="CM57" s="24">
        <f>+IF(AR57&gt;Criterio_Invierno!$B$33,Criterio_Invierno!$C$33,0)+IF(AU57&gt;Criterio_Invierno!$E$33,Criterio_Invierno!$F$33,0)+IF(BG57="NO",Criterio_Invierno!$I$33,0)</f>
        <v>0</v>
      </c>
      <c r="CN57" s="24">
        <f>+IF(V57&gt;=Criterio_Invierno!$B$36,Criterio_Invierno!$C$37,IF(V57&gt;=Criterio_Invierno!$B$35,Criterio_Invierno!$C$36,Criterio_Invierno!$C$35))</f>
        <v>1</v>
      </c>
      <c r="CO57" s="30">
        <f>IF(CD57="-",Criterio_Invierno!$G$40,VLOOKUP(CE57,Criterio_Invierno!$B$39:$C$46,2,FALSE))</f>
        <v>1</v>
      </c>
      <c r="CP57" s="28">
        <f>+VLOOKUP(F57,Criterio_Verano!$B$5:$C$7,2,FALSE)</f>
        <v>40</v>
      </c>
      <c r="CQ57" s="24">
        <f>+IF(AA57="SI",Criterio_Verano!$C$10,IF(AB57="SI",Criterio_Verano!$C$13,IF(Z57="SI",Criterio_Verano!$C$11,Criterio_Verano!$D$12)))</f>
        <v>10</v>
      </c>
      <c r="CR57" s="24">
        <f>+IF(S57=0,Criterio_Verano!$C$18,IF(S57&lt;Criterio_Verano!$B$16,Criterio_Verano!$C$16,IF(S57&lt;Criterio_Verano!$B$17,Criterio_Verano!$C$17,Criterio_Verano!$C$18)))+IF(AE57="NO",Criterio_Verano!$F$17,Criterio_Verano!$F$16)</f>
        <v>15</v>
      </c>
      <c r="CS57" s="31">
        <f>+IF(AK57="NO",Criterio_Verano!$C$23,IF(AL57="PERSIANAS",Criterio_Verano!$C$21,Criterio_Verano!$C$22)+IF(AM57="DEFICIENTE",Criterio_Verano!$F$22,Criterio_Verano!$F$21))</f>
        <v>25</v>
      </c>
    </row>
    <row r="58" spans="1:97">
      <c r="A58" s="2" t="s">
        <v>290</v>
      </c>
      <c r="B58" s="4" t="s">
        <v>1</v>
      </c>
      <c r="C58" s="29">
        <f t="shared" si="2"/>
        <v>157.5</v>
      </c>
      <c r="D58" s="24">
        <f t="shared" si="3"/>
        <v>90</v>
      </c>
      <c r="E58" s="2" t="s">
        <v>139</v>
      </c>
      <c r="F58" s="3">
        <v>4</v>
      </c>
      <c r="G58" s="4" t="s">
        <v>291</v>
      </c>
      <c r="H58" s="4" t="s">
        <v>34</v>
      </c>
      <c r="I58" s="4" t="s">
        <v>292</v>
      </c>
      <c r="J58" s="29" t="str">
        <f>VLOOKUP(I58,SEV_20000!$B$2:$D$89,3,FALSE)</f>
        <v>Sí</v>
      </c>
      <c r="K58" s="4" t="s">
        <v>293</v>
      </c>
      <c r="L58" s="4" t="s">
        <v>41</v>
      </c>
      <c r="M58" s="4" t="s">
        <v>294</v>
      </c>
      <c r="N58" s="4" t="s">
        <v>295</v>
      </c>
      <c r="O58" s="4" t="s">
        <v>296</v>
      </c>
      <c r="P58" s="4" t="s">
        <v>296</v>
      </c>
      <c r="Q58" s="4" t="s">
        <v>3</v>
      </c>
      <c r="R58" s="5" t="s">
        <v>297</v>
      </c>
      <c r="S58" s="4">
        <v>1940</v>
      </c>
      <c r="T58" s="5" t="s">
        <v>298</v>
      </c>
      <c r="U58" s="5">
        <v>2005</v>
      </c>
      <c r="V58" s="5">
        <v>21</v>
      </c>
      <c r="W58" s="4">
        <v>3</v>
      </c>
      <c r="X58" s="4" t="s">
        <v>4</v>
      </c>
      <c r="Y58" s="4" t="s">
        <v>8</v>
      </c>
      <c r="Z58" s="38" t="s">
        <v>5</v>
      </c>
      <c r="AA58" s="4"/>
      <c r="AB58" s="4" t="s">
        <v>8</v>
      </c>
      <c r="AC58" s="4" t="s">
        <v>8</v>
      </c>
      <c r="AD58" s="4" t="s">
        <v>17</v>
      </c>
      <c r="AE58" s="4" t="s">
        <v>8</v>
      </c>
      <c r="AF58" s="4" t="s">
        <v>22</v>
      </c>
      <c r="AG58" s="4" t="s">
        <v>5</v>
      </c>
      <c r="AH58" s="4" t="s">
        <v>18</v>
      </c>
      <c r="AI58" s="4" t="s">
        <v>5</v>
      </c>
      <c r="AJ58" s="4" t="s">
        <v>29</v>
      </c>
      <c r="AK58" s="4" t="s">
        <v>8</v>
      </c>
      <c r="AL58" s="4" t="s">
        <v>11</v>
      </c>
      <c r="AM58" s="4" t="s">
        <v>11</v>
      </c>
      <c r="AN58" s="4" t="s">
        <v>5</v>
      </c>
      <c r="AO58" s="4" t="s">
        <v>8</v>
      </c>
      <c r="AP58" s="5" t="s">
        <v>11</v>
      </c>
      <c r="AQ58" s="5">
        <v>0</v>
      </c>
      <c r="AR58" s="5">
        <v>0</v>
      </c>
      <c r="AS58" s="4">
        <v>0</v>
      </c>
      <c r="AT58" s="5" t="s">
        <v>11</v>
      </c>
      <c r="AU58" s="4">
        <v>0</v>
      </c>
      <c r="AV58" s="5" t="s">
        <v>8</v>
      </c>
      <c r="AW58" s="4">
        <v>0</v>
      </c>
      <c r="AX58" s="4" t="s">
        <v>5</v>
      </c>
      <c r="AY58" s="5" t="s">
        <v>26</v>
      </c>
      <c r="AZ58" s="4">
        <v>1</v>
      </c>
      <c r="BA58" s="4" t="s">
        <v>8</v>
      </c>
      <c r="BB58" s="5" t="s">
        <v>8</v>
      </c>
      <c r="BC58" s="5">
        <v>1</v>
      </c>
      <c r="BD58" s="4">
        <v>12</v>
      </c>
      <c r="BE58" s="4" t="s">
        <v>8</v>
      </c>
      <c r="BF58" s="4" t="s">
        <v>14</v>
      </c>
      <c r="BG58" s="4" t="s">
        <v>8</v>
      </c>
      <c r="BH58" s="4" t="s">
        <v>8</v>
      </c>
      <c r="BI58" s="4" t="s">
        <v>11</v>
      </c>
      <c r="BJ58" s="4" t="s">
        <v>13</v>
      </c>
      <c r="BK58" s="4" t="s">
        <v>11</v>
      </c>
      <c r="BL58" s="5" t="s">
        <v>11</v>
      </c>
      <c r="BM58" s="5">
        <v>1</v>
      </c>
      <c r="BN58" s="4">
        <v>0</v>
      </c>
      <c r="BO58" s="4" t="s">
        <v>8</v>
      </c>
      <c r="BP58" s="4" t="s">
        <v>11</v>
      </c>
      <c r="BQ58" s="4" t="s">
        <v>11</v>
      </c>
      <c r="BR58" s="4" t="s">
        <v>11</v>
      </c>
      <c r="BS58" s="5" t="s">
        <v>11</v>
      </c>
      <c r="BT58" s="5" t="s">
        <v>11</v>
      </c>
      <c r="BU58" s="5">
        <v>0</v>
      </c>
      <c r="BV58" s="5">
        <v>0</v>
      </c>
      <c r="BW58" s="4">
        <v>0</v>
      </c>
      <c r="BX58" s="5">
        <v>0</v>
      </c>
      <c r="BY58" s="5" t="s">
        <v>11</v>
      </c>
      <c r="BZ58" s="4">
        <v>0</v>
      </c>
      <c r="CA58" s="5">
        <v>0</v>
      </c>
      <c r="CB58" s="4" t="s">
        <v>8</v>
      </c>
      <c r="CC58" s="4">
        <v>0</v>
      </c>
      <c r="CD58" s="4" t="s">
        <v>8</v>
      </c>
      <c r="CE58" s="4" t="s">
        <v>11</v>
      </c>
      <c r="CF58" s="26" t="s">
        <v>8</v>
      </c>
      <c r="CG58" s="35" t="s">
        <v>1541</v>
      </c>
      <c r="CH58" s="27">
        <f>VLOOKUP(E58,Criterio_Invierno!$B$5:$C$8,2,0)</f>
        <v>7.5</v>
      </c>
      <c r="CI58" s="24">
        <f>+VLOOKUP(F58,Criterio_Invierno!$B$10:$C$13,2,0)</f>
        <v>5</v>
      </c>
      <c r="CJ58" s="29">
        <f>+IF(X58="Mañana y tarde",Criterio_Invierno!$C$16,IF(X58="Solo mañana",Criterio_Invierno!$C$15,Criterio_Invierno!$C$17))</f>
        <v>5</v>
      </c>
      <c r="CK58" s="24">
        <f>+IF(S58=0,Criterio_Invierno!$C$22,IF(S58&lt;Criterio_Invierno!$B$20,Criterio_Invierno!$C$20,IF(S58&lt;Criterio_Invierno!$B$21,Criterio_Invierno!$C$21,0)))*IF(AN58="SI",Criterio_Invierno!$F$20,Criterio_Invierno!$F$21)*IF(AI58="SI",Criterio_Invierno!$J$20,Criterio_Invierno!$J$21)</f>
        <v>60</v>
      </c>
      <c r="CL58" s="29">
        <f>(IF(AE58="NO",Criterio_Invierno!$C$25,IF(AE58="SI",Criterio_Invierno!$C$26,0))+VLOOKUP(AF58,Criterio_Invierno!$E$25:$F$29,2,FALSE)+IF(AK58="-",Criterio_Invierno!$I$30,IF(ISERROR(VLOOKUP(CONCATENATE(AL58,"-",AM58),Criterio_Invierno!$H$25:$I$29,2,FALSE)),Criterio_Invierno!$I$29,VLOOKUP(CONCATENATE(AL58,"-",AM58),Criterio_Invierno!$H$25:$I$29,2,FALSE))))*IF(AG58="SI",Criterio_Invierno!$L$25,Criterio_Invierno!$L$26)</f>
        <v>70</v>
      </c>
      <c r="CM58" s="24">
        <f>+IF(AR58&gt;Criterio_Invierno!$B$33,Criterio_Invierno!$C$33,0)+IF(AU58&gt;Criterio_Invierno!$E$33,Criterio_Invierno!$F$33,0)+IF(BG58="NO",Criterio_Invierno!$I$33,0)</f>
        <v>10</v>
      </c>
      <c r="CN58" s="24">
        <f>+IF(V58&gt;=Criterio_Invierno!$B$36,Criterio_Invierno!$C$37,IF(V58&gt;=Criterio_Invierno!$B$35,Criterio_Invierno!$C$36,Criterio_Invierno!$C$35))</f>
        <v>1</v>
      </c>
      <c r="CO58" s="30">
        <f>IF(CD58="-",Criterio_Invierno!$G$40,VLOOKUP(CE58,Criterio_Invierno!$B$39:$C$46,2,FALSE))</f>
        <v>1</v>
      </c>
      <c r="CP58" s="28">
        <f>+VLOOKUP(F58,Criterio_Verano!$B$5:$C$7,2,FALSE)</f>
        <v>40</v>
      </c>
      <c r="CQ58" s="24">
        <f>+IF(AA58="SI",Criterio_Verano!$C$10,IF(AB58="SI",Criterio_Verano!$C$13,IF(Z58="SI",Criterio_Verano!$C$11,Criterio_Verano!$D$12)))</f>
        <v>10</v>
      </c>
      <c r="CR58" s="24">
        <f>+IF(S58=0,Criterio_Verano!$C$18,IF(S58&lt;Criterio_Verano!$B$16,Criterio_Verano!$C$16,IF(S58&lt;Criterio_Verano!$B$17,Criterio_Verano!$C$17,Criterio_Verano!$C$18)))+IF(AE58="NO",Criterio_Verano!$F$17,Criterio_Verano!$F$16)</f>
        <v>15</v>
      </c>
      <c r="CS58" s="31">
        <f>+IF(AK58="NO",Criterio_Verano!$C$23,IF(AL58="PERSIANAS",Criterio_Verano!$C$21,Criterio_Verano!$C$22)+IF(AM58="DEFICIENTE",Criterio_Verano!$F$22,Criterio_Verano!$F$21))</f>
        <v>25</v>
      </c>
    </row>
    <row r="59" spans="1:97">
      <c r="A59" s="2" t="s">
        <v>290</v>
      </c>
      <c r="B59" s="4" t="s">
        <v>1</v>
      </c>
      <c r="C59" s="29">
        <f t="shared" si="2"/>
        <v>147.5</v>
      </c>
      <c r="D59" s="24">
        <f t="shared" si="3"/>
        <v>90</v>
      </c>
      <c r="E59" s="2" t="s">
        <v>139</v>
      </c>
      <c r="F59" s="3">
        <v>4</v>
      </c>
      <c r="G59" s="4" t="s">
        <v>291</v>
      </c>
      <c r="H59" s="4" t="s">
        <v>34</v>
      </c>
      <c r="I59" s="4" t="s">
        <v>292</v>
      </c>
      <c r="J59" s="29" t="str">
        <f>VLOOKUP(I59,SEV_20000!$B$2:$D$89,3,FALSE)</f>
        <v>Sí</v>
      </c>
      <c r="K59" s="4" t="s">
        <v>293</v>
      </c>
      <c r="L59" s="4" t="s">
        <v>41</v>
      </c>
      <c r="M59" s="4" t="s">
        <v>294</v>
      </c>
      <c r="N59" s="4" t="s">
        <v>295</v>
      </c>
      <c r="O59" s="4" t="s">
        <v>296</v>
      </c>
      <c r="P59" s="4" t="s">
        <v>296</v>
      </c>
      <c r="Q59" s="4" t="s">
        <v>3</v>
      </c>
      <c r="R59" s="5" t="s">
        <v>45</v>
      </c>
      <c r="S59" s="4">
        <v>1970</v>
      </c>
      <c r="T59" s="5" t="s">
        <v>298</v>
      </c>
      <c r="U59" s="5">
        <v>0</v>
      </c>
      <c r="V59" s="5">
        <v>36</v>
      </c>
      <c r="W59" s="4">
        <v>4</v>
      </c>
      <c r="X59" s="4" t="s">
        <v>4</v>
      </c>
      <c r="Y59" s="4" t="s">
        <v>5</v>
      </c>
      <c r="Z59" s="38" t="s">
        <v>5</v>
      </c>
      <c r="AA59" s="4"/>
      <c r="AB59" s="4" t="s">
        <v>8</v>
      </c>
      <c r="AC59" s="4" t="s">
        <v>8</v>
      </c>
      <c r="AD59" s="4" t="s">
        <v>17</v>
      </c>
      <c r="AE59" s="4" t="s">
        <v>8</v>
      </c>
      <c r="AF59" s="4" t="s">
        <v>22</v>
      </c>
      <c r="AG59" s="4" t="s">
        <v>5</v>
      </c>
      <c r="AH59" s="4" t="s">
        <v>18</v>
      </c>
      <c r="AI59" s="4" t="s">
        <v>5</v>
      </c>
      <c r="AJ59" s="4" t="s">
        <v>10</v>
      </c>
      <c r="AK59" s="4" t="s">
        <v>8</v>
      </c>
      <c r="AL59" s="4" t="s">
        <v>11</v>
      </c>
      <c r="AM59" s="4" t="s">
        <v>11</v>
      </c>
      <c r="AN59" s="4" t="s">
        <v>5</v>
      </c>
      <c r="AO59" s="4" t="s">
        <v>8</v>
      </c>
      <c r="AP59" s="5" t="s">
        <v>11</v>
      </c>
      <c r="AQ59" s="5">
        <v>0</v>
      </c>
      <c r="AR59" s="5">
        <v>0</v>
      </c>
      <c r="AS59" s="4">
        <v>0</v>
      </c>
      <c r="AT59" s="5" t="s">
        <v>11</v>
      </c>
      <c r="AU59" s="4">
        <v>0</v>
      </c>
      <c r="AV59" s="5" t="s">
        <v>8</v>
      </c>
      <c r="AW59" s="4">
        <v>0</v>
      </c>
      <c r="AX59" s="4" t="s">
        <v>5</v>
      </c>
      <c r="AY59" s="5" t="s">
        <v>26</v>
      </c>
      <c r="AZ59" s="4">
        <v>3</v>
      </c>
      <c r="BA59" s="4" t="s">
        <v>8</v>
      </c>
      <c r="BB59" s="5" t="s">
        <v>8</v>
      </c>
      <c r="BC59" s="5">
        <v>6</v>
      </c>
      <c r="BD59" s="4">
        <v>12</v>
      </c>
      <c r="BE59" s="4" t="s">
        <v>8</v>
      </c>
      <c r="BF59" s="4" t="s">
        <v>14</v>
      </c>
      <c r="BG59" s="4" t="s">
        <v>5</v>
      </c>
      <c r="BH59" s="4" t="s">
        <v>8</v>
      </c>
      <c r="BI59" s="4" t="s">
        <v>11</v>
      </c>
      <c r="BJ59" s="4" t="s">
        <v>13</v>
      </c>
      <c r="BK59" s="4" t="s">
        <v>11</v>
      </c>
      <c r="BL59" s="5" t="s">
        <v>11</v>
      </c>
      <c r="BM59" s="5">
        <v>3</v>
      </c>
      <c r="BN59" s="4">
        <v>2</v>
      </c>
      <c r="BO59" s="4" t="s">
        <v>8</v>
      </c>
      <c r="BP59" s="4" t="s">
        <v>11</v>
      </c>
      <c r="BQ59" s="4" t="s">
        <v>11</v>
      </c>
      <c r="BR59" s="4" t="s">
        <v>11</v>
      </c>
      <c r="BS59" s="5" t="s">
        <v>11</v>
      </c>
      <c r="BT59" s="5" t="s">
        <v>11</v>
      </c>
      <c r="BU59" s="5">
        <v>0</v>
      </c>
      <c r="BV59" s="5">
        <v>0</v>
      </c>
      <c r="BW59" s="4">
        <v>0</v>
      </c>
      <c r="BX59" s="5">
        <v>0</v>
      </c>
      <c r="BY59" s="5" t="s">
        <v>11</v>
      </c>
      <c r="BZ59" s="4">
        <v>0</v>
      </c>
      <c r="CA59" s="5">
        <v>0</v>
      </c>
      <c r="CB59" s="4" t="s">
        <v>8</v>
      </c>
      <c r="CC59" s="4">
        <v>0</v>
      </c>
      <c r="CD59" s="4" t="s">
        <v>8</v>
      </c>
      <c r="CE59" s="4" t="s">
        <v>11</v>
      </c>
      <c r="CF59" s="26" t="s">
        <v>8</v>
      </c>
      <c r="CG59" s="35" t="s">
        <v>1544</v>
      </c>
      <c r="CH59" s="27">
        <f>VLOOKUP(E59,Criterio_Invierno!$B$5:$C$8,2,0)</f>
        <v>7.5</v>
      </c>
      <c r="CI59" s="24">
        <f>+VLOOKUP(F59,Criterio_Invierno!$B$10:$C$13,2,0)</f>
        <v>5</v>
      </c>
      <c r="CJ59" s="29">
        <f>+IF(X59="Mañana y tarde",Criterio_Invierno!$C$16,IF(X59="Solo mañana",Criterio_Invierno!$C$15,Criterio_Invierno!$C$17))</f>
        <v>5</v>
      </c>
      <c r="CK59" s="24">
        <f>+IF(S59=0,Criterio_Invierno!$C$22,IF(S59&lt;Criterio_Invierno!$B$20,Criterio_Invierno!$C$20,IF(S59&lt;Criterio_Invierno!$B$21,Criterio_Invierno!$C$21,0)))*IF(AN59="SI",Criterio_Invierno!$F$20,Criterio_Invierno!$F$21)*IF(AI59="SI",Criterio_Invierno!$J$20,Criterio_Invierno!$J$21)</f>
        <v>60</v>
      </c>
      <c r="CL59" s="29">
        <f>(IF(AE59="NO",Criterio_Invierno!$C$25,IF(AE59="SI",Criterio_Invierno!$C$26,0))+VLOOKUP(AF59,Criterio_Invierno!$E$25:$F$29,2,FALSE)+IF(AK59="-",Criterio_Invierno!$I$30,IF(ISERROR(VLOOKUP(CONCATENATE(AL59,"-",AM59),Criterio_Invierno!$H$25:$I$29,2,FALSE)),Criterio_Invierno!$I$29,VLOOKUP(CONCATENATE(AL59,"-",AM59),Criterio_Invierno!$H$25:$I$29,2,FALSE))))*IF(AG59="SI",Criterio_Invierno!$L$25,Criterio_Invierno!$L$26)</f>
        <v>70</v>
      </c>
      <c r="CM59" s="24">
        <f>+IF(AR59&gt;Criterio_Invierno!$B$33,Criterio_Invierno!$C$33,0)+IF(AU59&gt;Criterio_Invierno!$E$33,Criterio_Invierno!$F$33,0)+IF(BG59="NO",Criterio_Invierno!$I$33,0)</f>
        <v>0</v>
      </c>
      <c r="CN59" s="24">
        <f>+IF(V59&gt;=Criterio_Invierno!$B$36,Criterio_Invierno!$C$37,IF(V59&gt;=Criterio_Invierno!$B$35,Criterio_Invierno!$C$36,Criterio_Invierno!$C$35))</f>
        <v>1</v>
      </c>
      <c r="CO59" s="30">
        <f>IF(CD59="-",Criterio_Invierno!$G$40,VLOOKUP(CE59,Criterio_Invierno!$B$39:$C$46,2,FALSE))</f>
        <v>1</v>
      </c>
      <c r="CP59" s="28">
        <f>+VLOOKUP(F59,Criterio_Verano!$B$5:$C$7,2,FALSE)</f>
        <v>40</v>
      </c>
      <c r="CQ59" s="24">
        <f>+IF(AA59="SI",Criterio_Verano!$C$10,IF(AB59="SI",Criterio_Verano!$C$13,IF(Z59="SI",Criterio_Verano!$C$11,Criterio_Verano!$D$12)))</f>
        <v>10</v>
      </c>
      <c r="CR59" s="24">
        <f>+IF(S59=0,Criterio_Verano!$C$18,IF(S59&lt;Criterio_Verano!$B$16,Criterio_Verano!$C$16,IF(S59&lt;Criterio_Verano!$B$17,Criterio_Verano!$C$17,Criterio_Verano!$C$18)))+IF(AE59="NO",Criterio_Verano!$F$17,Criterio_Verano!$F$16)</f>
        <v>15</v>
      </c>
      <c r="CS59" s="31">
        <f>+IF(AK59="NO",Criterio_Verano!$C$23,IF(AL59="PERSIANAS",Criterio_Verano!$C$21,Criterio_Verano!$C$22)+IF(AM59="DEFICIENTE",Criterio_Verano!$F$22,Criterio_Verano!$F$21))</f>
        <v>25</v>
      </c>
    </row>
    <row r="60" spans="1:97">
      <c r="A60" s="2" t="s">
        <v>395</v>
      </c>
      <c r="B60" s="4" t="s">
        <v>1</v>
      </c>
      <c r="C60" s="29">
        <f t="shared" si="2"/>
        <v>102.5</v>
      </c>
      <c r="D60" s="24">
        <f t="shared" si="3"/>
        <v>90</v>
      </c>
      <c r="E60" s="2" t="s">
        <v>139</v>
      </c>
      <c r="F60" s="3">
        <v>4</v>
      </c>
      <c r="G60" s="4" t="s">
        <v>92</v>
      </c>
      <c r="H60" s="4" t="s">
        <v>34</v>
      </c>
      <c r="I60" s="4" t="s">
        <v>292</v>
      </c>
      <c r="J60" s="29" t="str">
        <f>VLOOKUP(I60,SEV_20000!$B$2:$D$89,3,FALSE)</f>
        <v>Sí</v>
      </c>
      <c r="K60" s="4" t="s">
        <v>396</v>
      </c>
      <c r="L60" s="4" t="s">
        <v>2</v>
      </c>
      <c r="M60" s="4" t="s">
        <v>397</v>
      </c>
      <c r="N60" s="4" t="s">
        <v>398</v>
      </c>
      <c r="O60" s="4" t="s">
        <v>399</v>
      </c>
      <c r="P60" s="4" t="s">
        <v>400</v>
      </c>
      <c r="Q60" s="4" t="s">
        <v>3</v>
      </c>
      <c r="R60" s="5" t="s">
        <v>402</v>
      </c>
      <c r="S60" s="4">
        <v>1969</v>
      </c>
      <c r="T60" s="5" t="s">
        <v>13</v>
      </c>
      <c r="U60" s="5">
        <v>2008</v>
      </c>
      <c r="V60" s="5">
        <v>70</v>
      </c>
      <c r="W60" s="4">
        <v>1</v>
      </c>
      <c r="X60" s="4" t="s">
        <v>4</v>
      </c>
      <c r="Y60" s="4" t="s">
        <v>8</v>
      </c>
      <c r="Z60" s="42" t="s">
        <v>5</v>
      </c>
      <c r="AA60" s="4"/>
      <c r="AB60" s="4" t="s">
        <v>5</v>
      </c>
      <c r="AC60" s="4" t="s">
        <v>8</v>
      </c>
      <c r="AD60" s="4" t="s">
        <v>17</v>
      </c>
      <c r="AE60" s="4" t="s">
        <v>5</v>
      </c>
      <c r="AF60" s="4" t="s">
        <v>7</v>
      </c>
      <c r="AG60" s="4" t="s">
        <v>8</v>
      </c>
      <c r="AH60" s="4" t="s">
        <v>25</v>
      </c>
      <c r="AI60" s="4" t="s">
        <v>5</v>
      </c>
      <c r="AJ60" s="4" t="s">
        <v>29</v>
      </c>
      <c r="AK60" s="4" t="s">
        <v>8</v>
      </c>
      <c r="AL60" s="4" t="s">
        <v>11</v>
      </c>
      <c r="AM60" s="4" t="s">
        <v>11</v>
      </c>
      <c r="AN60" s="4" t="s">
        <v>5</v>
      </c>
      <c r="AO60" s="4" t="s">
        <v>8</v>
      </c>
      <c r="AP60" s="5" t="s">
        <v>11</v>
      </c>
      <c r="AQ60" s="5">
        <v>0</v>
      </c>
      <c r="AR60" s="5">
        <v>0</v>
      </c>
      <c r="AS60" s="4">
        <v>0</v>
      </c>
      <c r="AT60" s="5" t="s">
        <v>11</v>
      </c>
      <c r="AU60" s="4">
        <v>0</v>
      </c>
      <c r="AV60" s="5" t="s">
        <v>8</v>
      </c>
      <c r="AW60" s="4">
        <v>0</v>
      </c>
      <c r="AX60" s="4" t="s">
        <v>5</v>
      </c>
      <c r="AY60" s="5" t="s">
        <v>26</v>
      </c>
      <c r="AZ60" s="4">
        <v>14</v>
      </c>
      <c r="BA60" s="4" t="s">
        <v>5</v>
      </c>
      <c r="BB60" s="5" t="s">
        <v>5</v>
      </c>
      <c r="BC60" s="5">
        <v>0</v>
      </c>
      <c r="BD60" s="4">
        <v>0</v>
      </c>
      <c r="BE60" s="4" t="s">
        <v>8</v>
      </c>
      <c r="BF60" s="4" t="s">
        <v>14</v>
      </c>
      <c r="BG60" s="4" t="s">
        <v>8</v>
      </c>
      <c r="BH60" s="4" t="s">
        <v>8</v>
      </c>
      <c r="BI60" s="4" t="s">
        <v>11</v>
      </c>
      <c r="BJ60" s="4" t="s">
        <v>13</v>
      </c>
      <c r="BK60" s="4" t="s">
        <v>11</v>
      </c>
      <c r="BL60" s="5" t="s">
        <v>11</v>
      </c>
      <c r="BM60" s="5">
        <v>0</v>
      </c>
      <c r="BN60" s="4">
        <v>0</v>
      </c>
      <c r="BO60" s="4" t="s">
        <v>5</v>
      </c>
      <c r="BP60" s="4" t="s">
        <v>5</v>
      </c>
      <c r="BQ60" s="4" t="s">
        <v>8</v>
      </c>
      <c r="BR60" s="4" t="s">
        <v>8</v>
      </c>
      <c r="BS60" s="5" t="s">
        <v>5</v>
      </c>
      <c r="BT60" s="5" t="s">
        <v>11</v>
      </c>
      <c r="BU60" s="5">
        <v>0</v>
      </c>
      <c r="BV60" s="5">
        <v>0</v>
      </c>
      <c r="BW60" s="4">
        <v>2</v>
      </c>
      <c r="BX60" s="5">
        <v>1</v>
      </c>
      <c r="BY60" s="5" t="s">
        <v>8</v>
      </c>
      <c r="BZ60" s="4">
        <v>0</v>
      </c>
      <c r="CA60" s="5">
        <v>0</v>
      </c>
      <c r="CB60" s="4" t="s">
        <v>8</v>
      </c>
      <c r="CC60" s="4">
        <v>0</v>
      </c>
      <c r="CD60" s="4" t="s">
        <v>8</v>
      </c>
      <c r="CE60" s="4" t="s">
        <v>11</v>
      </c>
      <c r="CF60" s="26" t="s">
        <v>8</v>
      </c>
      <c r="CG60" s="35" t="s">
        <v>1554</v>
      </c>
      <c r="CH60" s="27">
        <f>VLOOKUP(E60,Criterio_Invierno!$B$5:$C$8,2,0)</f>
        <v>7.5</v>
      </c>
      <c r="CI60" s="24">
        <f>+VLOOKUP(F60,Criterio_Invierno!$B$10:$C$13,2,0)</f>
        <v>5</v>
      </c>
      <c r="CJ60" s="29">
        <f>+IF(X60="Mañana y tarde",Criterio_Invierno!$C$16,IF(X60="Solo mañana",Criterio_Invierno!$C$15,Criterio_Invierno!$C$17))</f>
        <v>5</v>
      </c>
      <c r="CK60" s="24">
        <f>+IF(S60=0,Criterio_Invierno!$C$22,IF(S60&lt;Criterio_Invierno!$B$20,Criterio_Invierno!$C$20,IF(S60&lt;Criterio_Invierno!$B$21,Criterio_Invierno!$C$21,0)))*IF(AN60="SI",Criterio_Invierno!$F$20,Criterio_Invierno!$F$21)*IF(AI60="SI",Criterio_Invierno!$J$20,Criterio_Invierno!$J$21)</f>
        <v>60</v>
      </c>
      <c r="CL60" s="29">
        <f>(IF(AE60="NO",Criterio_Invierno!$C$25,IF(AE60="SI",Criterio_Invierno!$C$26,0))+VLOOKUP(AF60,Criterio_Invierno!$E$25:$F$29,2,FALSE)+IF(AK60="-",Criterio_Invierno!$I$30,IF(ISERROR(VLOOKUP(CONCATENATE(AL60,"-",AM60),Criterio_Invierno!$H$25:$I$29,2,FALSE)),Criterio_Invierno!$I$29,VLOOKUP(CONCATENATE(AL60,"-",AM60),Criterio_Invierno!$H$25:$I$29,2,FALSE))))*IF(AG60="SI",Criterio_Invierno!$L$25,Criterio_Invierno!$L$26)</f>
        <v>15</v>
      </c>
      <c r="CM60" s="24">
        <f>+IF(AR60&gt;Criterio_Invierno!$B$33,Criterio_Invierno!$C$33,0)+IF(AU60&gt;Criterio_Invierno!$E$33,Criterio_Invierno!$F$33,0)+IF(BG60="NO",Criterio_Invierno!$I$33,0)</f>
        <v>10</v>
      </c>
      <c r="CN60" s="24">
        <f>+IF(V60&gt;=Criterio_Invierno!$B$36,Criterio_Invierno!$C$37,IF(V60&gt;=Criterio_Invierno!$B$35,Criterio_Invierno!$C$36,Criterio_Invierno!$C$35))</f>
        <v>1</v>
      </c>
      <c r="CO60" s="30">
        <f>IF(CD60="-",Criterio_Invierno!$G$40,VLOOKUP(CE60,Criterio_Invierno!$B$39:$C$46,2,FALSE))</f>
        <v>1</v>
      </c>
      <c r="CP60" s="28">
        <f>+VLOOKUP(F60,Criterio_Verano!$B$5:$C$7,2,FALSE)</f>
        <v>40</v>
      </c>
      <c r="CQ60" s="24">
        <f>+IF(AA60="SI",Criterio_Verano!$C$10,IF(AB60="SI",Criterio_Verano!$C$13,IF(Z60="SI",Criterio_Verano!$C$11,Criterio_Verano!$D$12)))</f>
        <v>20</v>
      </c>
      <c r="CR60" s="24">
        <f>+IF(S60=0,Criterio_Verano!$C$18,IF(S60&lt;Criterio_Verano!$B$16,Criterio_Verano!$C$16,IF(S60&lt;Criterio_Verano!$B$17,Criterio_Verano!$C$17,Criterio_Verano!$C$18)))+IF(AE60="NO",Criterio_Verano!$F$17,Criterio_Verano!$F$16)</f>
        <v>5</v>
      </c>
      <c r="CS60" s="31">
        <f>+IF(AK60="NO",Criterio_Verano!$C$23,IF(AL60="PERSIANAS",Criterio_Verano!$C$21,Criterio_Verano!$C$22)+IF(AM60="DEFICIENTE",Criterio_Verano!$F$22,Criterio_Verano!$F$21))</f>
        <v>25</v>
      </c>
    </row>
    <row r="61" spans="1:97">
      <c r="A61" s="2" t="s">
        <v>46</v>
      </c>
      <c r="B61" s="4" t="s">
        <v>1</v>
      </c>
      <c r="C61" s="29">
        <f t="shared" si="2"/>
        <v>161.25</v>
      </c>
      <c r="D61" s="24">
        <f t="shared" si="3"/>
        <v>90</v>
      </c>
      <c r="E61" s="2" t="s">
        <v>139</v>
      </c>
      <c r="F61" s="3">
        <v>4</v>
      </c>
      <c r="G61" s="4" t="s">
        <v>47</v>
      </c>
      <c r="H61" s="4" t="s">
        <v>34</v>
      </c>
      <c r="I61" s="4" t="s">
        <v>48</v>
      </c>
      <c r="J61" s="29" t="str">
        <f>VLOOKUP(I61,SEV_20000!$B$2:$D$89,3,FALSE)</f>
        <v>Sí</v>
      </c>
      <c r="K61" s="4" t="s">
        <v>49</v>
      </c>
      <c r="L61" s="4" t="s">
        <v>2</v>
      </c>
      <c r="M61" s="4" t="s">
        <v>50</v>
      </c>
      <c r="N61" s="4" t="s">
        <v>51</v>
      </c>
      <c r="O61" s="4" t="s">
        <v>52</v>
      </c>
      <c r="P61" s="4" t="s">
        <v>53</v>
      </c>
      <c r="Q61" s="4" t="s">
        <v>3</v>
      </c>
      <c r="R61" s="5" t="s">
        <v>33</v>
      </c>
      <c r="S61" s="4">
        <v>1920</v>
      </c>
      <c r="T61" s="5" t="s">
        <v>54</v>
      </c>
      <c r="U61" s="5">
        <v>1990</v>
      </c>
      <c r="V61" s="5">
        <v>298</v>
      </c>
      <c r="W61" s="4">
        <v>18</v>
      </c>
      <c r="X61" s="4" t="s">
        <v>4</v>
      </c>
      <c r="Y61" s="4" t="s">
        <v>5</v>
      </c>
      <c r="Z61" s="42" t="s">
        <v>5</v>
      </c>
      <c r="AA61" s="4"/>
      <c r="AB61" s="4" t="s">
        <v>8</v>
      </c>
      <c r="AC61" s="4" t="s">
        <v>8</v>
      </c>
      <c r="AD61" s="4" t="s">
        <v>17</v>
      </c>
      <c r="AE61" s="4" t="s">
        <v>8</v>
      </c>
      <c r="AF61" s="4" t="s">
        <v>7</v>
      </c>
      <c r="AG61" s="4" t="s">
        <v>5</v>
      </c>
      <c r="AH61" s="4" t="s">
        <v>18</v>
      </c>
      <c r="AI61" s="4" t="s">
        <v>8</v>
      </c>
      <c r="AJ61" s="4" t="s">
        <v>11</v>
      </c>
      <c r="AK61" s="4" t="s">
        <v>8</v>
      </c>
      <c r="AL61" s="4" t="s">
        <v>11</v>
      </c>
      <c r="AM61" s="4" t="s">
        <v>11</v>
      </c>
      <c r="AN61" s="4" t="s">
        <v>5</v>
      </c>
      <c r="AO61" s="4" t="s">
        <v>8</v>
      </c>
      <c r="AP61" s="5" t="s">
        <v>11</v>
      </c>
      <c r="AQ61" s="5">
        <v>0</v>
      </c>
      <c r="AR61" s="5">
        <v>0</v>
      </c>
      <c r="AS61" s="4">
        <v>0</v>
      </c>
      <c r="AT61" s="5" t="s">
        <v>11</v>
      </c>
      <c r="AU61" s="4">
        <v>0</v>
      </c>
      <c r="AV61" s="5" t="s">
        <v>8</v>
      </c>
      <c r="AW61" s="4">
        <v>0</v>
      </c>
      <c r="AX61" s="4" t="s">
        <v>5</v>
      </c>
      <c r="AY61" s="5" t="s">
        <v>26</v>
      </c>
      <c r="AZ61" s="4">
        <v>18</v>
      </c>
      <c r="BA61" s="4" t="s">
        <v>8</v>
      </c>
      <c r="BB61" s="5" t="s">
        <v>8</v>
      </c>
      <c r="BC61" s="5">
        <v>10</v>
      </c>
      <c r="BD61" s="4">
        <v>10</v>
      </c>
      <c r="BE61" s="4" t="s">
        <v>8</v>
      </c>
      <c r="BF61" s="4" t="s">
        <v>14</v>
      </c>
      <c r="BG61" s="4" t="s">
        <v>8</v>
      </c>
      <c r="BH61" s="4" t="s">
        <v>5</v>
      </c>
      <c r="BI61" s="4" t="s">
        <v>5</v>
      </c>
      <c r="BJ61" s="4" t="s">
        <v>8</v>
      </c>
      <c r="BK61" s="4" t="s">
        <v>5</v>
      </c>
      <c r="BL61" s="5" t="s">
        <v>8</v>
      </c>
      <c r="BM61" s="5">
        <v>18</v>
      </c>
      <c r="BN61" s="4">
        <v>18</v>
      </c>
      <c r="BO61" s="4" t="s">
        <v>8</v>
      </c>
      <c r="BP61" s="4" t="s">
        <v>11</v>
      </c>
      <c r="BQ61" s="4" t="s">
        <v>11</v>
      </c>
      <c r="BR61" s="4" t="s">
        <v>11</v>
      </c>
      <c r="BS61" s="5" t="s">
        <v>11</v>
      </c>
      <c r="BT61" s="5" t="s">
        <v>11</v>
      </c>
      <c r="BU61" s="5">
        <v>0</v>
      </c>
      <c r="BV61" s="5">
        <v>0</v>
      </c>
      <c r="BW61" s="4">
        <v>0</v>
      </c>
      <c r="BX61" s="5">
        <v>0</v>
      </c>
      <c r="BY61" s="5" t="s">
        <v>11</v>
      </c>
      <c r="BZ61" s="4">
        <v>0</v>
      </c>
      <c r="CA61" s="5">
        <v>0</v>
      </c>
      <c r="CB61" s="4" t="s">
        <v>8</v>
      </c>
      <c r="CC61" s="4">
        <v>0</v>
      </c>
      <c r="CD61" s="4" t="s">
        <v>15</v>
      </c>
      <c r="CE61" s="4" t="s">
        <v>11</v>
      </c>
      <c r="CF61" s="26" t="s">
        <v>15</v>
      </c>
      <c r="CG61" s="35" t="s">
        <v>1519</v>
      </c>
      <c r="CH61" s="27">
        <f>VLOOKUP(E61,Criterio_Invierno!$B$5:$C$8,2,0)</f>
        <v>7.5</v>
      </c>
      <c r="CI61" s="24">
        <f>+VLOOKUP(F61,Criterio_Invierno!$B$10:$C$13,2,0)</f>
        <v>5</v>
      </c>
      <c r="CJ61" s="29">
        <f>+IF(X61="Mañana y tarde",Criterio_Invierno!$C$16,IF(X61="Solo mañana",Criterio_Invierno!$C$15,Criterio_Invierno!$C$17))</f>
        <v>5</v>
      </c>
      <c r="CK61" s="24">
        <f>+IF(S61=0,Criterio_Invierno!$C$22,IF(S61&lt;Criterio_Invierno!$B$20,Criterio_Invierno!$C$20,IF(S61&lt;Criterio_Invierno!$B$21,Criterio_Invierno!$C$21,0)))*IF(AN61="SI",Criterio_Invierno!$F$20,Criterio_Invierno!$F$21)*IF(AI61="SI",Criterio_Invierno!$J$20,Criterio_Invierno!$J$21)</f>
        <v>30</v>
      </c>
      <c r="CL61" s="29">
        <f>(IF(AE61="NO",Criterio_Invierno!$C$25,IF(AE61="SI",Criterio_Invierno!$C$26,0))+VLOOKUP(AF61,Criterio_Invierno!$E$25:$F$29,2,FALSE)+IF(AK61="-",Criterio_Invierno!$I$30,IF(ISERROR(VLOOKUP(CONCATENATE(AL61,"-",AM61),Criterio_Invierno!$H$25:$I$29,2,FALSE)),Criterio_Invierno!$I$29,VLOOKUP(CONCATENATE(AL61,"-",AM61),Criterio_Invierno!$H$25:$I$29,2,FALSE))))*IF(AG61="SI",Criterio_Invierno!$L$25,Criterio_Invierno!$L$26)</f>
        <v>50</v>
      </c>
      <c r="CM61" s="24">
        <f>+IF(AR61&gt;Criterio_Invierno!$B$33,Criterio_Invierno!$C$33,0)+IF(AU61&gt;Criterio_Invierno!$E$33,Criterio_Invierno!$F$33,0)+IF(BG61="NO",Criterio_Invierno!$I$33,0)</f>
        <v>10</v>
      </c>
      <c r="CN61" s="24">
        <f>+IF(V61&gt;=Criterio_Invierno!$B$36,Criterio_Invierno!$C$37,IF(V61&gt;=Criterio_Invierno!$B$35,Criterio_Invierno!$C$36,Criterio_Invierno!$C$35))</f>
        <v>1.5</v>
      </c>
      <c r="CO61" s="30">
        <f>IF(CD61="-",Criterio_Invierno!$G$40,VLOOKUP(CE61,Criterio_Invierno!$B$39:$C$46,2,FALSE))</f>
        <v>1</v>
      </c>
      <c r="CP61" s="28">
        <f>+VLOOKUP(F61,Criterio_Verano!$B$5:$C$7,2,FALSE)</f>
        <v>40</v>
      </c>
      <c r="CQ61" s="24">
        <f>+IF(AA61="SI",Criterio_Verano!$C$10,IF(AB61="SI",Criterio_Verano!$C$13,IF(Z61="SI",Criterio_Verano!$C$11,Criterio_Verano!$D$12)))</f>
        <v>10</v>
      </c>
      <c r="CR61" s="24">
        <f>+IF(S61=0,Criterio_Verano!$C$18,IF(S61&lt;Criterio_Verano!$B$16,Criterio_Verano!$C$16,IF(S61&lt;Criterio_Verano!$B$17,Criterio_Verano!$C$17,Criterio_Verano!$C$18)))+IF(AE61="NO",Criterio_Verano!$F$17,Criterio_Verano!$F$16)</f>
        <v>15</v>
      </c>
      <c r="CS61" s="31">
        <f>+IF(AK61="NO",Criterio_Verano!$C$23,IF(AL61="PERSIANAS",Criterio_Verano!$C$21,Criterio_Verano!$C$22)+IF(AM61="DEFICIENTE",Criterio_Verano!$F$22,Criterio_Verano!$F$21))</f>
        <v>25</v>
      </c>
    </row>
    <row r="62" spans="1:97">
      <c r="A62" s="2" t="s">
        <v>937</v>
      </c>
      <c r="B62" s="4" t="s">
        <v>1</v>
      </c>
      <c r="C62" s="29">
        <f t="shared" si="2"/>
        <v>146.25</v>
      </c>
      <c r="D62" s="24">
        <f t="shared" si="3"/>
        <v>90</v>
      </c>
      <c r="E62" s="2" t="s">
        <v>139</v>
      </c>
      <c r="F62" s="3">
        <v>4</v>
      </c>
      <c r="G62" s="4" t="s">
        <v>175</v>
      </c>
      <c r="H62" s="4" t="s">
        <v>34</v>
      </c>
      <c r="I62" s="4" t="s">
        <v>369</v>
      </c>
      <c r="J62" s="29" t="str">
        <f>VLOOKUP(I62,SEV_20000!$B$2:$D$89,3,FALSE)</f>
        <v>Sí</v>
      </c>
      <c r="K62" s="4" t="s">
        <v>938</v>
      </c>
      <c r="L62" s="4" t="s">
        <v>2</v>
      </c>
      <c r="M62" s="4" t="s">
        <v>939</v>
      </c>
      <c r="N62" s="4" t="s">
        <v>940</v>
      </c>
      <c r="O62" s="4" t="s">
        <v>941</v>
      </c>
      <c r="P62" s="4" t="s">
        <v>942</v>
      </c>
      <c r="Q62" s="4" t="s">
        <v>3</v>
      </c>
      <c r="R62" s="5" t="s">
        <v>943</v>
      </c>
      <c r="S62" s="4">
        <v>1967</v>
      </c>
      <c r="T62" s="5" t="s">
        <v>944</v>
      </c>
      <c r="U62" s="5">
        <v>2016</v>
      </c>
      <c r="V62" s="5">
        <v>424</v>
      </c>
      <c r="W62" s="4">
        <v>22</v>
      </c>
      <c r="X62" s="4" t="s">
        <v>4</v>
      </c>
      <c r="Y62" s="4" t="s">
        <v>5</v>
      </c>
      <c r="Z62" s="42" t="s">
        <v>5</v>
      </c>
      <c r="AA62" s="4"/>
      <c r="AB62" s="4" t="s">
        <v>8</v>
      </c>
      <c r="AC62" s="4" t="s">
        <v>8</v>
      </c>
      <c r="AD62" s="4" t="s">
        <v>6</v>
      </c>
      <c r="AE62" s="4" t="s">
        <v>8</v>
      </c>
      <c r="AF62" s="4" t="s">
        <v>7</v>
      </c>
      <c r="AG62" s="4" t="s">
        <v>5</v>
      </c>
      <c r="AH62" s="4" t="s">
        <v>18</v>
      </c>
      <c r="AI62" s="4" t="s">
        <v>5</v>
      </c>
      <c r="AJ62" s="4" t="s">
        <v>10</v>
      </c>
      <c r="AK62" s="4" t="s">
        <v>5</v>
      </c>
      <c r="AL62" s="4" t="s">
        <v>19</v>
      </c>
      <c r="AM62" s="4" t="s">
        <v>20</v>
      </c>
      <c r="AN62" s="4" t="s">
        <v>8</v>
      </c>
      <c r="AO62" s="4" t="s">
        <v>8</v>
      </c>
      <c r="AP62" s="5" t="s">
        <v>11</v>
      </c>
      <c r="AQ62" s="5">
        <v>0</v>
      </c>
      <c r="AR62" s="5">
        <v>0</v>
      </c>
      <c r="AS62" s="4">
        <v>0</v>
      </c>
      <c r="AT62" s="5" t="s">
        <v>11</v>
      </c>
      <c r="AU62" s="4">
        <v>0</v>
      </c>
      <c r="AV62" s="5" t="s">
        <v>8</v>
      </c>
      <c r="AW62" s="4">
        <v>0</v>
      </c>
      <c r="AX62" s="4" t="s">
        <v>5</v>
      </c>
      <c r="AY62" s="5" t="s">
        <v>26</v>
      </c>
      <c r="AZ62" s="4">
        <v>18</v>
      </c>
      <c r="BA62" s="4" t="s">
        <v>8</v>
      </c>
      <c r="BB62" s="5" t="s">
        <v>5</v>
      </c>
      <c r="BC62" s="5">
        <v>3</v>
      </c>
      <c r="BD62" s="4">
        <v>5</v>
      </c>
      <c r="BE62" s="4" t="s">
        <v>8</v>
      </c>
      <c r="BF62" s="4" t="s">
        <v>14</v>
      </c>
      <c r="BG62" s="4" t="s">
        <v>5</v>
      </c>
      <c r="BH62" s="4" t="s">
        <v>8</v>
      </c>
      <c r="BI62" s="4" t="s">
        <v>11</v>
      </c>
      <c r="BJ62" s="4" t="s">
        <v>13</v>
      </c>
      <c r="BK62" s="4" t="s">
        <v>11</v>
      </c>
      <c r="BL62" s="5" t="s">
        <v>11</v>
      </c>
      <c r="BM62" s="5">
        <v>15</v>
      </c>
      <c r="BN62" s="4">
        <v>11</v>
      </c>
      <c r="BO62" s="4" t="s">
        <v>8</v>
      </c>
      <c r="BP62" s="4" t="s">
        <v>11</v>
      </c>
      <c r="BQ62" s="4" t="s">
        <v>11</v>
      </c>
      <c r="BR62" s="4" t="s">
        <v>11</v>
      </c>
      <c r="BS62" s="5" t="s">
        <v>11</v>
      </c>
      <c r="BT62" s="5" t="s">
        <v>11</v>
      </c>
      <c r="BU62" s="5">
        <v>0</v>
      </c>
      <c r="BV62" s="5">
        <v>0</v>
      </c>
      <c r="BW62" s="4">
        <v>0</v>
      </c>
      <c r="BX62" s="5">
        <v>0</v>
      </c>
      <c r="BY62" s="5" t="s">
        <v>11</v>
      </c>
      <c r="BZ62" s="4">
        <v>0</v>
      </c>
      <c r="CA62" s="5">
        <v>0</v>
      </c>
      <c r="CB62" s="4" t="s">
        <v>8</v>
      </c>
      <c r="CC62" s="4">
        <v>0</v>
      </c>
      <c r="CD62" s="4" t="s">
        <v>15</v>
      </c>
      <c r="CE62" s="4" t="s">
        <v>11</v>
      </c>
      <c r="CF62" s="26" t="s">
        <v>8</v>
      </c>
      <c r="CG62" s="35" t="s">
        <v>1645</v>
      </c>
      <c r="CH62" s="27">
        <f>VLOOKUP(E62,Criterio_Invierno!$B$5:$C$8,2,0)</f>
        <v>7.5</v>
      </c>
      <c r="CI62" s="24">
        <f>+VLOOKUP(F62,Criterio_Invierno!$B$10:$C$13,2,0)</f>
        <v>5</v>
      </c>
      <c r="CJ62" s="29">
        <f>+IF(X62="Mañana y tarde",Criterio_Invierno!$C$16,IF(X62="Solo mañana",Criterio_Invierno!$C$15,Criterio_Invierno!$C$17))</f>
        <v>5</v>
      </c>
      <c r="CK62" s="24">
        <f>+IF(S62=0,Criterio_Invierno!$C$22,IF(S62&lt;Criterio_Invierno!$B$20,Criterio_Invierno!$C$20,IF(S62&lt;Criterio_Invierno!$B$21,Criterio_Invierno!$C$21,0)))*IF(AN62="SI",Criterio_Invierno!$F$20,Criterio_Invierno!$F$21)*IF(AI62="SI",Criterio_Invierno!$J$20,Criterio_Invierno!$J$21)</f>
        <v>30</v>
      </c>
      <c r="CL62" s="29">
        <f>(IF(AE62="NO",Criterio_Invierno!$C$25,IF(AE62="SI",Criterio_Invierno!$C$26,0))+VLOOKUP(AF62,Criterio_Invierno!$E$25:$F$29,2,FALSE)+IF(AK62="-",Criterio_Invierno!$I$30,IF(ISERROR(VLOOKUP(CONCATENATE(AL62,"-",AM62),Criterio_Invierno!$H$25:$I$29,2,FALSE)),Criterio_Invierno!$I$29,VLOOKUP(CONCATENATE(AL62,"-",AM62),Criterio_Invierno!$H$25:$I$29,2,FALSE))))*IF(AG62="SI",Criterio_Invierno!$L$25,Criterio_Invierno!$L$26)</f>
        <v>50</v>
      </c>
      <c r="CM62" s="24">
        <f>+IF(AR62&gt;Criterio_Invierno!$B$33,Criterio_Invierno!$C$33,0)+IF(AU62&gt;Criterio_Invierno!$E$33,Criterio_Invierno!$F$33,0)+IF(BG62="NO",Criterio_Invierno!$I$33,0)</f>
        <v>0</v>
      </c>
      <c r="CN62" s="24">
        <f>+IF(V62&gt;=Criterio_Invierno!$B$36,Criterio_Invierno!$C$37,IF(V62&gt;=Criterio_Invierno!$B$35,Criterio_Invierno!$C$36,Criterio_Invierno!$C$35))</f>
        <v>1.5</v>
      </c>
      <c r="CO62" s="30">
        <f>IF(CD62="-",Criterio_Invierno!$G$40,VLOOKUP(CE62,Criterio_Invierno!$B$39:$C$46,2,FALSE))</f>
        <v>1</v>
      </c>
      <c r="CP62" s="28">
        <f>+VLOOKUP(F62,Criterio_Verano!$B$5:$C$7,2,FALSE)</f>
        <v>40</v>
      </c>
      <c r="CQ62" s="24">
        <f>+IF(AA62="SI",Criterio_Verano!$C$10,IF(AB62="SI",Criterio_Verano!$C$13,IF(Z62="SI",Criterio_Verano!$C$11,Criterio_Verano!$D$12)))</f>
        <v>10</v>
      </c>
      <c r="CR62" s="24">
        <f>+IF(S62=0,Criterio_Verano!$C$18,IF(S62&lt;Criterio_Verano!$B$16,Criterio_Verano!$C$16,IF(S62&lt;Criterio_Verano!$B$17,Criterio_Verano!$C$17,Criterio_Verano!$C$18)))+IF(AE62="NO",Criterio_Verano!$F$17,Criterio_Verano!$F$16)</f>
        <v>15</v>
      </c>
      <c r="CS62" s="31">
        <f>+IF(AK62="NO",Criterio_Verano!$C$23,IF(AL62="PERSIANAS",Criterio_Verano!$C$21,Criterio_Verano!$C$22)+IF(AM62="DEFICIENTE",Criterio_Verano!$F$22,Criterio_Verano!$F$21))</f>
        <v>25</v>
      </c>
    </row>
    <row r="63" spans="1:97">
      <c r="A63" s="2" t="s">
        <v>897</v>
      </c>
      <c r="B63" s="4" t="s">
        <v>1</v>
      </c>
      <c r="C63" s="29">
        <f t="shared" si="2"/>
        <v>102.5</v>
      </c>
      <c r="D63" s="24">
        <f t="shared" si="3"/>
        <v>90</v>
      </c>
      <c r="E63" s="2" t="s">
        <v>139</v>
      </c>
      <c r="F63" s="3">
        <v>4</v>
      </c>
      <c r="G63" s="4" t="s">
        <v>898</v>
      </c>
      <c r="H63" s="4" t="s">
        <v>34</v>
      </c>
      <c r="I63" s="4" t="s">
        <v>369</v>
      </c>
      <c r="J63" s="29" t="str">
        <f>VLOOKUP(I63,SEV_20000!$B$2:$D$89,3,FALSE)</f>
        <v>Sí</v>
      </c>
      <c r="K63" s="4" t="s">
        <v>899</v>
      </c>
      <c r="L63" s="4" t="s">
        <v>2</v>
      </c>
      <c r="M63" s="4" t="s">
        <v>900</v>
      </c>
      <c r="N63" s="4" t="s">
        <v>901</v>
      </c>
      <c r="O63" s="4" t="s">
        <v>902</v>
      </c>
      <c r="P63" s="4" t="s">
        <v>903</v>
      </c>
      <c r="Q63" s="4" t="s">
        <v>3</v>
      </c>
      <c r="R63" s="5" t="s">
        <v>40</v>
      </c>
      <c r="S63" s="4">
        <v>1970</v>
      </c>
      <c r="T63" s="5" t="s">
        <v>904</v>
      </c>
      <c r="U63" s="5">
        <v>0</v>
      </c>
      <c r="V63" s="5">
        <v>75</v>
      </c>
      <c r="W63" s="4">
        <v>3</v>
      </c>
      <c r="X63" s="4" t="s">
        <v>4</v>
      </c>
      <c r="Y63" s="4" t="s">
        <v>8</v>
      </c>
      <c r="Z63" s="42" t="s">
        <v>5</v>
      </c>
      <c r="AA63" s="4"/>
      <c r="AB63" s="4" t="s">
        <v>8</v>
      </c>
      <c r="AC63" s="4" t="s">
        <v>8</v>
      </c>
      <c r="AD63" s="4" t="s">
        <v>6</v>
      </c>
      <c r="AE63" s="4" t="s">
        <v>8</v>
      </c>
      <c r="AF63" s="4" t="s">
        <v>22</v>
      </c>
      <c r="AG63" s="4" t="s">
        <v>5</v>
      </c>
      <c r="AH63" s="4" t="s">
        <v>9</v>
      </c>
      <c r="AI63" s="4" t="s">
        <v>8</v>
      </c>
      <c r="AJ63" s="4" t="s">
        <v>11</v>
      </c>
      <c r="AK63" s="4" t="s">
        <v>5</v>
      </c>
      <c r="AL63" s="4" t="s">
        <v>19</v>
      </c>
      <c r="AM63" s="4" t="s">
        <v>20</v>
      </c>
      <c r="AN63" s="4" t="s">
        <v>8</v>
      </c>
      <c r="AO63" s="4" t="s">
        <v>8</v>
      </c>
      <c r="AP63" s="5" t="s">
        <v>11</v>
      </c>
      <c r="AQ63" s="5">
        <v>0</v>
      </c>
      <c r="AR63" s="5">
        <v>0</v>
      </c>
      <c r="AS63" s="4">
        <v>0</v>
      </c>
      <c r="AT63" s="5" t="s">
        <v>11</v>
      </c>
      <c r="AU63" s="4">
        <v>0</v>
      </c>
      <c r="AV63" s="5" t="s">
        <v>5</v>
      </c>
      <c r="AW63" s="4">
        <v>0</v>
      </c>
      <c r="AX63" s="4" t="s">
        <v>5</v>
      </c>
      <c r="AY63" s="5" t="s">
        <v>26</v>
      </c>
      <c r="AZ63" s="4">
        <v>3</v>
      </c>
      <c r="BA63" s="4" t="s">
        <v>8</v>
      </c>
      <c r="BB63" s="5" t="s">
        <v>5</v>
      </c>
      <c r="BC63" s="5">
        <v>1</v>
      </c>
      <c r="BD63" s="4">
        <v>10</v>
      </c>
      <c r="BE63" s="4" t="s">
        <v>8</v>
      </c>
      <c r="BF63" s="4" t="s">
        <v>60</v>
      </c>
      <c r="BG63" s="4" t="s">
        <v>5</v>
      </c>
      <c r="BH63" s="4" t="s">
        <v>8</v>
      </c>
      <c r="BI63" s="4" t="s">
        <v>11</v>
      </c>
      <c r="BJ63" s="4" t="s">
        <v>13</v>
      </c>
      <c r="BK63" s="4" t="s">
        <v>11</v>
      </c>
      <c r="BL63" s="5" t="s">
        <v>11</v>
      </c>
      <c r="BM63" s="5">
        <v>3</v>
      </c>
      <c r="BN63" s="4">
        <v>2</v>
      </c>
      <c r="BO63" s="4" t="s">
        <v>8</v>
      </c>
      <c r="BP63" s="4" t="s">
        <v>11</v>
      </c>
      <c r="BQ63" s="4" t="s">
        <v>11</v>
      </c>
      <c r="BR63" s="4" t="s">
        <v>11</v>
      </c>
      <c r="BS63" s="5" t="s">
        <v>11</v>
      </c>
      <c r="BT63" s="5" t="s">
        <v>11</v>
      </c>
      <c r="BU63" s="5">
        <v>0</v>
      </c>
      <c r="BV63" s="5">
        <v>0</v>
      </c>
      <c r="BW63" s="4">
        <v>0</v>
      </c>
      <c r="BX63" s="5">
        <v>0</v>
      </c>
      <c r="BY63" s="5" t="s">
        <v>11</v>
      </c>
      <c r="BZ63" s="4">
        <v>0</v>
      </c>
      <c r="CA63" s="5">
        <v>0</v>
      </c>
      <c r="CB63" s="4" t="s">
        <v>8</v>
      </c>
      <c r="CC63" s="4">
        <v>0</v>
      </c>
      <c r="CD63" s="4" t="s">
        <v>15</v>
      </c>
      <c r="CE63" s="4" t="s">
        <v>11</v>
      </c>
      <c r="CF63" s="26" t="s">
        <v>8</v>
      </c>
      <c r="CG63" s="35" t="s">
        <v>1647</v>
      </c>
      <c r="CH63" s="27">
        <f>VLOOKUP(E63,Criterio_Invierno!$B$5:$C$8,2,0)</f>
        <v>7.5</v>
      </c>
      <c r="CI63" s="24">
        <f>+VLOOKUP(F63,Criterio_Invierno!$B$10:$C$13,2,0)</f>
        <v>5</v>
      </c>
      <c r="CJ63" s="29">
        <f>+IF(X63="Mañana y tarde",Criterio_Invierno!$C$16,IF(X63="Solo mañana",Criterio_Invierno!$C$15,Criterio_Invierno!$C$17))</f>
        <v>5</v>
      </c>
      <c r="CK63" s="24">
        <f>+IF(S63=0,Criterio_Invierno!$C$22,IF(S63&lt;Criterio_Invierno!$B$20,Criterio_Invierno!$C$20,IF(S63&lt;Criterio_Invierno!$B$21,Criterio_Invierno!$C$21,0)))*IF(AN63="SI",Criterio_Invierno!$F$20,Criterio_Invierno!$F$21)*IF(AI63="SI",Criterio_Invierno!$J$20,Criterio_Invierno!$J$21)</f>
        <v>15</v>
      </c>
      <c r="CL63" s="29">
        <f>(IF(AE63="NO",Criterio_Invierno!$C$25,IF(AE63="SI",Criterio_Invierno!$C$26,0))+VLOOKUP(AF63,Criterio_Invierno!$E$25:$F$29,2,FALSE)+IF(AK63="-",Criterio_Invierno!$I$30,IF(ISERROR(VLOOKUP(CONCATENATE(AL63,"-",AM63),Criterio_Invierno!$H$25:$I$29,2,FALSE)),Criterio_Invierno!$I$29,VLOOKUP(CONCATENATE(AL63,"-",AM63),Criterio_Invierno!$H$25:$I$29,2,FALSE))))*IF(AG63="SI",Criterio_Invierno!$L$25,Criterio_Invierno!$L$26)</f>
        <v>70</v>
      </c>
      <c r="CM63" s="24">
        <f>+IF(AR63&gt;Criterio_Invierno!$B$33,Criterio_Invierno!$C$33,0)+IF(AU63&gt;Criterio_Invierno!$E$33,Criterio_Invierno!$F$33,0)+IF(BG63="NO",Criterio_Invierno!$I$33,0)</f>
        <v>0</v>
      </c>
      <c r="CN63" s="24">
        <f>+IF(V63&gt;=Criterio_Invierno!$B$36,Criterio_Invierno!$C$37,IF(V63&gt;=Criterio_Invierno!$B$35,Criterio_Invierno!$C$36,Criterio_Invierno!$C$35))</f>
        <v>1</v>
      </c>
      <c r="CO63" s="30">
        <f>IF(CD63="-",Criterio_Invierno!$G$40,VLOOKUP(CE63,Criterio_Invierno!$B$39:$C$46,2,FALSE))</f>
        <v>1</v>
      </c>
      <c r="CP63" s="28">
        <f>+VLOOKUP(F63,Criterio_Verano!$B$5:$C$7,2,FALSE)</f>
        <v>40</v>
      </c>
      <c r="CQ63" s="24">
        <f>+IF(AA63="SI",Criterio_Verano!$C$10,IF(AB63="SI",Criterio_Verano!$C$13,IF(Z63="SI",Criterio_Verano!$C$11,Criterio_Verano!$D$12)))</f>
        <v>10</v>
      </c>
      <c r="CR63" s="24">
        <f>+IF(S63=0,Criterio_Verano!$C$18,IF(S63&lt;Criterio_Verano!$B$16,Criterio_Verano!$C$16,IF(S63&lt;Criterio_Verano!$B$17,Criterio_Verano!$C$17,Criterio_Verano!$C$18)))+IF(AE63="NO",Criterio_Verano!$F$17,Criterio_Verano!$F$16)</f>
        <v>15</v>
      </c>
      <c r="CS63" s="31">
        <f>+IF(AK63="NO",Criterio_Verano!$C$23,IF(AL63="PERSIANAS",Criterio_Verano!$C$21,Criterio_Verano!$C$22)+IF(AM63="DEFICIENTE",Criterio_Verano!$F$22,Criterio_Verano!$F$21))</f>
        <v>25</v>
      </c>
    </row>
    <row r="64" spans="1:97">
      <c r="A64" s="2" t="s">
        <v>960</v>
      </c>
      <c r="B64" s="4" t="s">
        <v>1</v>
      </c>
      <c r="C64" s="29">
        <f t="shared" si="2"/>
        <v>251.25</v>
      </c>
      <c r="D64" s="24">
        <f t="shared" si="3"/>
        <v>90</v>
      </c>
      <c r="E64" s="2" t="s">
        <v>139</v>
      </c>
      <c r="F64" s="3">
        <v>4</v>
      </c>
      <c r="G64" s="4" t="s">
        <v>126</v>
      </c>
      <c r="H64" s="4" t="s">
        <v>34</v>
      </c>
      <c r="I64" s="4" t="s">
        <v>369</v>
      </c>
      <c r="J64" s="29" t="str">
        <f>VLOOKUP(I64,SEV_20000!$B$2:$D$89,3,FALSE)</f>
        <v>Sí</v>
      </c>
      <c r="K64" s="4" t="s">
        <v>961</v>
      </c>
      <c r="L64" s="4" t="s">
        <v>2</v>
      </c>
      <c r="M64" s="4" t="s">
        <v>962</v>
      </c>
      <c r="N64" s="4" t="s">
        <v>963</v>
      </c>
      <c r="O64" s="4" t="s">
        <v>964</v>
      </c>
      <c r="P64" s="4" t="s">
        <v>965</v>
      </c>
      <c r="Q64" s="4" t="s">
        <v>30</v>
      </c>
      <c r="R64" s="5" t="s">
        <v>55</v>
      </c>
      <c r="S64" s="4">
        <v>1969</v>
      </c>
      <c r="T64" s="5" t="s">
        <v>966</v>
      </c>
      <c r="U64" s="5">
        <v>0</v>
      </c>
      <c r="V64" s="5">
        <v>438</v>
      </c>
      <c r="W64" s="4">
        <v>26</v>
      </c>
      <c r="X64" s="4" t="s">
        <v>16</v>
      </c>
      <c r="Y64" s="4" t="s">
        <v>5</v>
      </c>
      <c r="Z64" s="42" t="s">
        <v>5</v>
      </c>
      <c r="AA64" s="4"/>
      <c r="AB64" s="4" t="s">
        <v>5</v>
      </c>
      <c r="AC64" s="4" t="s">
        <v>5</v>
      </c>
      <c r="AD64" s="4" t="s">
        <v>6</v>
      </c>
      <c r="AE64" s="4" t="s">
        <v>8</v>
      </c>
      <c r="AF64" s="4" t="s">
        <v>22</v>
      </c>
      <c r="AG64" s="4" t="s">
        <v>5</v>
      </c>
      <c r="AH64" s="4" t="s">
        <v>18</v>
      </c>
      <c r="AI64" s="4" t="s">
        <v>5</v>
      </c>
      <c r="AJ64" s="4" t="s">
        <v>10</v>
      </c>
      <c r="AK64" s="4" t="s">
        <v>5</v>
      </c>
      <c r="AL64" s="4" t="s">
        <v>23</v>
      </c>
      <c r="AM64" s="4" t="s">
        <v>20</v>
      </c>
      <c r="AN64" s="4" t="s">
        <v>5</v>
      </c>
      <c r="AO64" s="4" t="s">
        <v>8</v>
      </c>
      <c r="AP64" s="5" t="s">
        <v>11</v>
      </c>
      <c r="AQ64" s="5">
        <v>0</v>
      </c>
      <c r="AR64" s="5">
        <v>0</v>
      </c>
      <c r="AS64" s="4">
        <v>0</v>
      </c>
      <c r="AT64" s="5" t="s">
        <v>11</v>
      </c>
      <c r="AU64" s="4">
        <v>0</v>
      </c>
      <c r="AV64" s="5" t="s">
        <v>8</v>
      </c>
      <c r="AW64" s="4">
        <v>0</v>
      </c>
      <c r="AX64" s="4" t="s">
        <v>5</v>
      </c>
      <c r="AY64" s="5" t="s">
        <v>26</v>
      </c>
      <c r="AZ64" s="4">
        <v>26</v>
      </c>
      <c r="BA64" s="4" t="s">
        <v>8</v>
      </c>
      <c r="BB64" s="5" t="s">
        <v>5</v>
      </c>
      <c r="BC64" s="5">
        <v>30</v>
      </c>
      <c r="BD64" s="4">
        <v>10</v>
      </c>
      <c r="BE64" s="4" t="s">
        <v>8</v>
      </c>
      <c r="BF64" s="4" t="s">
        <v>14</v>
      </c>
      <c r="BG64" s="4" t="s">
        <v>8</v>
      </c>
      <c r="BH64" s="4" t="s">
        <v>8</v>
      </c>
      <c r="BI64" s="4" t="s">
        <v>11</v>
      </c>
      <c r="BJ64" s="4" t="s">
        <v>13</v>
      </c>
      <c r="BK64" s="4" t="s">
        <v>11</v>
      </c>
      <c r="BL64" s="5" t="s">
        <v>11</v>
      </c>
      <c r="BM64" s="5">
        <v>22</v>
      </c>
      <c r="BN64" s="4">
        <v>18</v>
      </c>
      <c r="BO64" s="4" t="s">
        <v>8</v>
      </c>
      <c r="BP64" s="4" t="s">
        <v>11</v>
      </c>
      <c r="BQ64" s="4" t="s">
        <v>11</v>
      </c>
      <c r="BR64" s="4" t="s">
        <v>11</v>
      </c>
      <c r="BS64" s="5" t="s">
        <v>11</v>
      </c>
      <c r="BT64" s="5" t="s">
        <v>11</v>
      </c>
      <c r="BU64" s="5">
        <v>0</v>
      </c>
      <c r="BV64" s="5">
        <v>0</v>
      </c>
      <c r="BW64" s="4">
        <v>0</v>
      </c>
      <c r="BX64" s="5">
        <v>0</v>
      </c>
      <c r="BY64" s="5" t="s">
        <v>11</v>
      </c>
      <c r="BZ64" s="4">
        <v>0</v>
      </c>
      <c r="CA64" s="5">
        <v>0</v>
      </c>
      <c r="CB64" s="4" t="s">
        <v>8</v>
      </c>
      <c r="CC64" s="4">
        <v>0</v>
      </c>
      <c r="CD64" s="4" t="s">
        <v>8</v>
      </c>
      <c r="CE64" s="4" t="s">
        <v>11</v>
      </c>
      <c r="CF64" s="26" t="s">
        <v>8</v>
      </c>
      <c r="CG64" s="35" t="s">
        <v>1652</v>
      </c>
      <c r="CH64" s="27">
        <f>VLOOKUP(E64,Criterio_Invierno!$B$5:$C$8,2,0)</f>
        <v>7.5</v>
      </c>
      <c r="CI64" s="24">
        <f>+VLOOKUP(F64,Criterio_Invierno!$B$10:$C$13,2,0)</f>
        <v>5</v>
      </c>
      <c r="CJ64" s="29">
        <f>+IF(X64="Mañana y tarde",Criterio_Invierno!$C$16,IF(X64="Solo mañana",Criterio_Invierno!$C$15,Criterio_Invierno!$C$17))</f>
        <v>15</v>
      </c>
      <c r="CK64" s="24">
        <f>+IF(S64=0,Criterio_Invierno!$C$22,IF(S64&lt;Criterio_Invierno!$B$20,Criterio_Invierno!$C$20,IF(S64&lt;Criterio_Invierno!$B$21,Criterio_Invierno!$C$21,0)))*IF(AN64="SI",Criterio_Invierno!$F$20,Criterio_Invierno!$F$21)*IF(AI64="SI",Criterio_Invierno!$J$20,Criterio_Invierno!$J$21)</f>
        <v>60</v>
      </c>
      <c r="CL64" s="29">
        <f>(IF(AE64="NO",Criterio_Invierno!$C$25,IF(AE64="SI",Criterio_Invierno!$C$26,0))+VLOOKUP(AF64,Criterio_Invierno!$E$25:$F$29,2,FALSE)+IF(AK64="-",Criterio_Invierno!$I$30,IF(ISERROR(VLOOKUP(CONCATENATE(AL64,"-",AM64),Criterio_Invierno!$H$25:$I$29,2,FALSE)),Criterio_Invierno!$I$29,VLOOKUP(CONCATENATE(AL64,"-",AM64),Criterio_Invierno!$H$25:$I$29,2,FALSE))))*IF(AG64="SI",Criterio_Invierno!$L$25,Criterio_Invierno!$L$26)</f>
        <v>70</v>
      </c>
      <c r="CM64" s="24">
        <f>+IF(AR64&gt;Criterio_Invierno!$B$33,Criterio_Invierno!$C$33,0)+IF(AU64&gt;Criterio_Invierno!$E$33,Criterio_Invierno!$F$33,0)+IF(BG64="NO",Criterio_Invierno!$I$33,0)</f>
        <v>10</v>
      </c>
      <c r="CN64" s="24">
        <f>+IF(V64&gt;=Criterio_Invierno!$B$36,Criterio_Invierno!$C$37,IF(V64&gt;=Criterio_Invierno!$B$35,Criterio_Invierno!$C$36,Criterio_Invierno!$C$35))</f>
        <v>1.5</v>
      </c>
      <c r="CO64" s="30">
        <f>IF(CD64="-",Criterio_Invierno!$G$40,VLOOKUP(CE64,Criterio_Invierno!$B$39:$C$46,2,FALSE))</f>
        <v>1</v>
      </c>
      <c r="CP64" s="28">
        <f>+VLOOKUP(F64,Criterio_Verano!$B$5:$C$7,2,FALSE)</f>
        <v>40</v>
      </c>
      <c r="CQ64" s="24">
        <f>+IF(AA64="SI",Criterio_Verano!$C$10,IF(AB64="SI",Criterio_Verano!$C$13,IF(Z64="SI",Criterio_Verano!$C$11,Criterio_Verano!$D$12)))</f>
        <v>20</v>
      </c>
      <c r="CR64" s="24">
        <f>+IF(S64=0,Criterio_Verano!$C$18,IF(S64&lt;Criterio_Verano!$B$16,Criterio_Verano!$C$16,IF(S64&lt;Criterio_Verano!$B$17,Criterio_Verano!$C$17,Criterio_Verano!$C$18)))+IF(AE64="NO",Criterio_Verano!$F$17,Criterio_Verano!$F$16)</f>
        <v>15</v>
      </c>
      <c r="CS64" s="31">
        <f>+IF(AK64="NO",Criterio_Verano!$C$23,IF(AL64="PERSIANAS",Criterio_Verano!$C$21,Criterio_Verano!$C$22)+IF(AM64="DEFICIENTE",Criterio_Verano!$F$22,Criterio_Verano!$F$21))</f>
        <v>15</v>
      </c>
    </row>
    <row r="65" spans="1:97">
      <c r="A65" s="2" t="s">
        <v>1276</v>
      </c>
      <c r="B65" s="4" t="s">
        <v>1</v>
      </c>
      <c r="C65" s="29">
        <f t="shared" si="2"/>
        <v>176.25</v>
      </c>
      <c r="D65" s="24">
        <f t="shared" si="3"/>
        <v>90</v>
      </c>
      <c r="E65" s="2" t="s">
        <v>139</v>
      </c>
      <c r="F65" s="3">
        <v>4</v>
      </c>
      <c r="G65" s="4" t="s">
        <v>170</v>
      </c>
      <c r="H65" s="4" t="s">
        <v>34</v>
      </c>
      <c r="I65" s="4" t="s">
        <v>486</v>
      </c>
      <c r="J65" s="29" t="str">
        <f>VLOOKUP(I65,SEV_20000!$B$2:$D$89,3,FALSE)</f>
        <v>Sí</v>
      </c>
      <c r="K65" s="4" t="s">
        <v>1277</v>
      </c>
      <c r="L65" s="4" t="s">
        <v>2</v>
      </c>
      <c r="M65" s="4" t="s">
        <v>1278</v>
      </c>
      <c r="N65" s="4" t="s">
        <v>1279</v>
      </c>
      <c r="O65" s="4" t="s">
        <v>1280</v>
      </c>
      <c r="P65" s="4" t="s">
        <v>1280</v>
      </c>
      <c r="Q65" s="4" t="s">
        <v>30</v>
      </c>
      <c r="R65" s="5" t="s">
        <v>1281</v>
      </c>
      <c r="S65" s="4">
        <v>1970</v>
      </c>
      <c r="T65" s="5" t="s">
        <v>1282</v>
      </c>
      <c r="U65" s="5">
        <v>2006</v>
      </c>
      <c r="V65" s="5">
        <v>292</v>
      </c>
      <c r="W65" s="4">
        <v>16</v>
      </c>
      <c r="X65" s="4" t="s">
        <v>4</v>
      </c>
      <c r="Y65" s="4" t="s">
        <v>5</v>
      </c>
      <c r="Z65" s="42" t="s">
        <v>5</v>
      </c>
      <c r="AA65" s="4"/>
      <c r="AB65" s="4" t="s">
        <v>5</v>
      </c>
      <c r="AC65" s="4" t="s">
        <v>8</v>
      </c>
      <c r="AD65" s="4" t="s">
        <v>6</v>
      </c>
      <c r="AE65" s="4" t="s">
        <v>8</v>
      </c>
      <c r="AF65" s="4" t="s">
        <v>22</v>
      </c>
      <c r="AG65" s="4" t="s">
        <v>5</v>
      </c>
      <c r="AH65" s="4" t="s">
        <v>9</v>
      </c>
      <c r="AI65" s="4" t="s">
        <v>5</v>
      </c>
      <c r="AJ65" s="4" t="s">
        <v>10</v>
      </c>
      <c r="AK65" s="4" t="s">
        <v>5</v>
      </c>
      <c r="AL65" s="4" t="s">
        <v>23</v>
      </c>
      <c r="AM65" s="4" t="s">
        <v>20</v>
      </c>
      <c r="AN65" s="4" t="s">
        <v>8</v>
      </c>
      <c r="AO65" s="4" t="s">
        <v>5</v>
      </c>
      <c r="AP65" s="5" t="s">
        <v>21</v>
      </c>
      <c r="AQ65" s="5">
        <v>2200</v>
      </c>
      <c r="AR65" s="5">
        <v>0</v>
      </c>
      <c r="AS65" s="4">
        <v>6</v>
      </c>
      <c r="AT65" s="5" t="s">
        <v>5</v>
      </c>
      <c r="AU65" s="4">
        <v>0</v>
      </c>
      <c r="AV65" s="5" t="s">
        <v>8</v>
      </c>
      <c r="AW65" s="4">
        <v>0</v>
      </c>
      <c r="AX65" s="4" t="s">
        <v>5</v>
      </c>
      <c r="AY65" s="5" t="s">
        <v>26</v>
      </c>
      <c r="AZ65" s="4">
        <v>12</v>
      </c>
      <c r="BA65" s="4" t="s">
        <v>5</v>
      </c>
      <c r="BB65" s="5" t="s">
        <v>5</v>
      </c>
      <c r="BC65" s="5">
        <v>1</v>
      </c>
      <c r="BD65" s="4">
        <v>5</v>
      </c>
      <c r="BE65" s="4" t="s">
        <v>5</v>
      </c>
      <c r="BF65" s="4" t="s">
        <v>14</v>
      </c>
      <c r="BG65" s="4" t="s">
        <v>5</v>
      </c>
      <c r="BH65" s="4" t="s">
        <v>8</v>
      </c>
      <c r="BI65" s="4" t="s">
        <v>11</v>
      </c>
      <c r="BJ65" s="4" t="s">
        <v>13</v>
      </c>
      <c r="BK65" s="4" t="s">
        <v>11</v>
      </c>
      <c r="BL65" s="5" t="s">
        <v>11</v>
      </c>
      <c r="BM65" s="5">
        <v>16</v>
      </c>
      <c r="BN65" s="4">
        <v>8</v>
      </c>
      <c r="BO65" s="4" t="s">
        <v>8</v>
      </c>
      <c r="BP65" s="4" t="s">
        <v>11</v>
      </c>
      <c r="BQ65" s="4" t="s">
        <v>11</v>
      </c>
      <c r="BR65" s="4" t="s">
        <v>11</v>
      </c>
      <c r="BS65" s="5" t="s">
        <v>11</v>
      </c>
      <c r="BT65" s="5" t="s">
        <v>11</v>
      </c>
      <c r="BU65" s="5">
        <v>0</v>
      </c>
      <c r="BV65" s="5">
        <v>0</v>
      </c>
      <c r="BW65" s="4">
        <v>0</v>
      </c>
      <c r="BX65" s="5">
        <v>0</v>
      </c>
      <c r="BY65" s="5" t="s">
        <v>11</v>
      </c>
      <c r="BZ65" s="4">
        <v>0</v>
      </c>
      <c r="CA65" s="5">
        <v>0</v>
      </c>
      <c r="CB65" s="4" t="s">
        <v>8</v>
      </c>
      <c r="CC65" s="4">
        <v>0</v>
      </c>
      <c r="CD65" s="4" t="s">
        <v>8</v>
      </c>
      <c r="CE65" s="4" t="s">
        <v>11</v>
      </c>
      <c r="CF65" s="26" t="s">
        <v>8</v>
      </c>
      <c r="CG65" s="35" t="s">
        <v>1694</v>
      </c>
      <c r="CH65" s="27">
        <f>VLOOKUP(E65,Criterio_Invierno!$B$5:$C$8,2,0)</f>
        <v>7.5</v>
      </c>
      <c r="CI65" s="24">
        <f>+VLOOKUP(F65,Criterio_Invierno!$B$10:$C$13,2,0)</f>
        <v>5</v>
      </c>
      <c r="CJ65" s="29">
        <f>+IF(X65="Mañana y tarde",Criterio_Invierno!$C$16,IF(X65="Solo mañana",Criterio_Invierno!$C$15,Criterio_Invierno!$C$17))</f>
        <v>5</v>
      </c>
      <c r="CK65" s="24">
        <f>+IF(S65=0,Criterio_Invierno!$C$22,IF(S65&lt;Criterio_Invierno!$B$20,Criterio_Invierno!$C$20,IF(S65&lt;Criterio_Invierno!$B$21,Criterio_Invierno!$C$21,0)))*IF(AN65="SI",Criterio_Invierno!$F$20,Criterio_Invierno!$F$21)*IF(AI65="SI",Criterio_Invierno!$J$20,Criterio_Invierno!$J$21)</f>
        <v>30</v>
      </c>
      <c r="CL65" s="29">
        <f>(IF(AE65="NO",Criterio_Invierno!$C$25,IF(AE65="SI",Criterio_Invierno!$C$26,0))+VLOOKUP(AF65,Criterio_Invierno!$E$25:$F$29,2,FALSE)+IF(AK65="-",Criterio_Invierno!$I$30,IF(ISERROR(VLOOKUP(CONCATENATE(AL65,"-",AM65),Criterio_Invierno!$H$25:$I$29,2,FALSE)),Criterio_Invierno!$I$29,VLOOKUP(CONCATENATE(AL65,"-",AM65),Criterio_Invierno!$H$25:$I$29,2,FALSE))))*IF(AG65="SI",Criterio_Invierno!$L$25,Criterio_Invierno!$L$26)</f>
        <v>70</v>
      </c>
      <c r="CM65" s="24">
        <f>+IF(AR65&gt;Criterio_Invierno!$B$33,Criterio_Invierno!$C$33,0)+IF(AU65&gt;Criterio_Invierno!$E$33,Criterio_Invierno!$F$33,0)+IF(BG65="NO",Criterio_Invierno!$I$33,0)</f>
        <v>0</v>
      </c>
      <c r="CN65" s="24">
        <f>+IF(V65&gt;=Criterio_Invierno!$B$36,Criterio_Invierno!$C$37,IF(V65&gt;=Criterio_Invierno!$B$35,Criterio_Invierno!$C$36,Criterio_Invierno!$C$35))</f>
        <v>1.5</v>
      </c>
      <c r="CO65" s="30">
        <f>IF(CD65="-",Criterio_Invierno!$G$40,VLOOKUP(CE65,Criterio_Invierno!$B$39:$C$46,2,FALSE))</f>
        <v>1</v>
      </c>
      <c r="CP65" s="28">
        <f>+VLOOKUP(F65,Criterio_Verano!$B$5:$C$7,2,FALSE)</f>
        <v>40</v>
      </c>
      <c r="CQ65" s="24">
        <f>+IF(AA65="SI",Criterio_Verano!$C$10,IF(AB65="SI",Criterio_Verano!$C$13,IF(Z65="SI",Criterio_Verano!$C$11,Criterio_Verano!$D$12)))</f>
        <v>20</v>
      </c>
      <c r="CR65" s="24">
        <f>+IF(S65=0,Criterio_Verano!$C$18,IF(S65&lt;Criterio_Verano!$B$16,Criterio_Verano!$C$16,IF(S65&lt;Criterio_Verano!$B$17,Criterio_Verano!$C$17,Criterio_Verano!$C$18)))+IF(AE65="NO",Criterio_Verano!$F$17,Criterio_Verano!$F$16)</f>
        <v>15</v>
      </c>
      <c r="CS65" s="31">
        <f>+IF(AK65="NO",Criterio_Verano!$C$23,IF(AL65="PERSIANAS",Criterio_Verano!$C$21,Criterio_Verano!$C$22)+IF(AM65="DEFICIENTE",Criterio_Verano!$F$22,Criterio_Verano!$F$21))</f>
        <v>15</v>
      </c>
    </row>
    <row r="66" spans="1:97">
      <c r="A66" s="2" t="s">
        <v>1350</v>
      </c>
      <c r="B66" s="4" t="s">
        <v>1</v>
      </c>
      <c r="C66" s="29">
        <f t="shared" si="2"/>
        <v>92.5</v>
      </c>
      <c r="D66" s="24">
        <f t="shared" si="3"/>
        <v>90</v>
      </c>
      <c r="E66" s="2" t="s">
        <v>139</v>
      </c>
      <c r="F66" s="3">
        <v>4</v>
      </c>
      <c r="G66" s="4" t="s">
        <v>1351</v>
      </c>
      <c r="H66" s="4" t="s">
        <v>34</v>
      </c>
      <c r="I66" s="4" t="s">
        <v>243</v>
      </c>
      <c r="J66" s="29" t="str">
        <f>VLOOKUP(I66,SEV_20000!$B$2:$D$89,3,FALSE)</f>
        <v>Sí</v>
      </c>
      <c r="K66" s="4" t="s">
        <v>1352</v>
      </c>
      <c r="L66" s="4" t="s">
        <v>2</v>
      </c>
      <c r="M66" s="4" t="s">
        <v>1353</v>
      </c>
      <c r="N66" s="4" t="s">
        <v>1354</v>
      </c>
      <c r="O66" s="4" t="s">
        <v>1355</v>
      </c>
      <c r="P66" s="4" t="s">
        <v>1355</v>
      </c>
      <c r="Q66" s="4" t="s">
        <v>3</v>
      </c>
      <c r="R66" s="5" t="s">
        <v>1366</v>
      </c>
      <c r="S66" s="4">
        <v>1970</v>
      </c>
      <c r="T66" s="5" t="s">
        <v>13</v>
      </c>
      <c r="U66" s="5">
        <v>1970</v>
      </c>
      <c r="V66" s="5">
        <v>80</v>
      </c>
      <c r="W66" s="4">
        <v>4</v>
      </c>
      <c r="X66" s="4" t="s">
        <v>16</v>
      </c>
      <c r="Y66" s="4" t="s">
        <v>8</v>
      </c>
      <c r="Z66" s="42" t="s">
        <v>5</v>
      </c>
      <c r="AA66" s="4"/>
      <c r="AB66" s="4" t="s">
        <v>8</v>
      </c>
      <c r="AC66" s="4" t="s">
        <v>8</v>
      </c>
      <c r="AD66" s="4" t="s">
        <v>17</v>
      </c>
      <c r="AE66" s="4" t="s">
        <v>8</v>
      </c>
      <c r="AF66" s="4" t="s">
        <v>7</v>
      </c>
      <c r="AG66" s="4" t="s">
        <v>8</v>
      </c>
      <c r="AH66" s="4" t="s">
        <v>18</v>
      </c>
      <c r="AI66" s="4" t="s">
        <v>5</v>
      </c>
      <c r="AJ66" s="4" t="s">
        <v>10</v>
      </c>
      <c r="AK66" s="4" t="s">
        <v>8</v>
      </c>
      <c r="AL66" s="4" t="s">
        <v>11</v>
      </c>
      <c r="AM66" s="4" t="s">
        <v>11</v>
      </c>
      <c r="AN66" s="4" t="s">
        <v>8</v>
      </c>
      <c r="AO66" s="4" t="s">
        <v>8</v>
      </c>
      <c r="AP66" s="5" t="s">
        <v>11</v>
      </c>
      <c r="AQ66" s="5">
        <v>0</v>
      </c>
      <c r="AR66" s="5">
        <v>0</v>
      </c>
      <c r="AS66" s="4">
        <v>0</v>
      </c>
      <c r="AT66" s="5" t="s">
        <v>11</v>
      </c>
      <c r="AU66" s="4">
        <v>0</v>
      </c>
      <c r="AV66" s="5" t="s">
        <v>8</v>
      </c>
      <c r="AW66" s="4">
        <v>0</v>
      </c>
      <c r="AX66" s="4" t="s">
        <v>5</v>
      </c>
      <c r="AY66" s="5" t="s">
        <v>26</v>
      </c>
      <c r="AZ66" s="4">
        <v>4</v>
      </c>
      <c r="BA66" s="4" t="s">
        <v>8</v>
      </c>
      <c r="BB66" s="5" t="s">
        <v>8</v>
      </c>
      <c r="BC66" s="5">
        <v>2</v>
      </c>
      <c r="BD66" s="4">
        <v>10</v>
      </c>
      <c r="BE66" s="4" t="s">
        <v>8</v>
      </c>
      <c r="BF66" s="4" t="s">
        <v>14</v>
      </c>
      <c r="BG66" s="4" t="s">
        <v>8</v>
      </c>
      <c r="BH66" s="4" t="s">
        <v>8</v>
      </c>
      <c r="BI66" s="4" t="s">
        <v>11</v>
      </c>
      <c r="BJ66" s="4" t="s">
        <v>13</v>
      </c>
      <c r="BK66" s="4" t="s">
        <v>11</v>
      </c>
      <c r="BL66" s="5" t="s">
        <v>11</v>
      </c>
      <c r="BM66" s="5">
        <v>2</v>
      </c>
      <c r="BN66" s="4">
        <v>2</v>
      </c>
      <c r="BO66" s="4" t="s">
        <v>8</v>
      </c>
      <c r="BP66" s="4" t="s">
        <v>11</v>
      </c>
      <c r="BQ66" s="4" t="s">
        <v>11</v>
      </c>
      <c r="BR66" s="4" t="s">
        <v>11</v>
      </c>
      <c r="BS66" s="5" t="s">
        <v>11</v>
      </c>
      <c r="BT66" s="5" t="s">
        <v>11</v>
      </c>
      <c r="BU66" s="5">
        <v>0</v>
      </c>
      <c r="BV66" s="5">
        <v>0</v>
      </c>
      <c r="BW66" s="4">
        <v>0</v>
      </c>
      <c r="BX66" s="5">
        <v>0</v>
      </c>
      <c r="BY66" s="5" t="s">
        <v>11</v>
      </c>
      <c r="BZ66" s="4">
        <v>0</v>
      </c>
      <c r="CA66" s="5">
        <v>0</v>
      </c>
      <c r="CB66" s="4" t="s">
        <v>8</v>
      </c>
      <c r="CC66" s="4">
        <v>0</v>
      </c>
      <c r="CD66" s="4" t="s">
        <v>15</v>
      </c>
      <c r="CE66" s="4" t="s">
        <v>11</v>
      </c>
      <c r="CF66" s="26" t="s">
        <v>15</v>
      </c>
      <c r="CG66" s="35" t="s">
        <v>1708</v>
      </c>
      <c r="CH66" s="27">
        <f>VLOOKUP(E66,Criterio_Invierno!$B$5:$C$8,2,0)</f>
        <v>7.5</v>
      </c>
      <c r="CI66" s="24">
        <f>+VLOOKUP(F66,Criterio_Invierno!$B$10:$C$13,2,0)</f>
        <v>5</v>
      </c>
      <c r="CJ66" s="29">
        <f>+IF(X66="Mañana y tarde",Criterio_Invierno!$C$16,IF(X66="Solo mañana",Criterio_Invierno!$C$15,Criterio_Invierno!$C$17))</f>
        <v>15</v>
      </c>
      <c r="CK66" s="24">
        <f>+IF(S66=0,Criterio_Invierno!$C$22,IF(S66&lt;Criterio_Invierno!$B$20,Criterio_Invierno!$C$20,IF(S66&lt;Criterio_Invierno!$B$21,Criterio_Invierno!$C$21,0)))*IF(AN66="SI",Criterio_Invierno!$F$20,Criterio_Invierno!$F$21)*IF(AI66="SI",Criterio_Invierno!$J$20,Criterio_Invierno!$J$21)</f>
        <v>30</v>
      </c>
      <c r="CL66" s="29">
        <f>(IF(AE66="NO",Criterio_Invierno!$C$25,IF(AE66="SI",Criterio_Invierno!$C$26,0))+VLOOKUP(AF66,Criterio_Invierno!$E$25:$F$29,2,FALSE)+IF(AK66="-",Criterio_Invierno!$I$30,IF(ISERROR(VLOOKUP(CONCATENATE(AL66,"-",AM66),Criterio_Invierno!$H$25:$I$29,2,FALSE)),Criterio_Invierno!$I$29,VLOOKUP(CONCATENATE(AL66,"-",AM66),Criterio_Invierno!$H$25:$I$29,2,FALSE))))*IF(AG66="SI",Criterio_Invierno!$L$25,Criterio_Invierno!$L$26)</f>
        <v>25</v>
      </c>
      <c r="CM66" s="24">
        <f>+IF(AR66&gt;Criterio_Invierno!$B$33,Criterio_Invierno!$C$33,0)+IF(AU66&gt;Criterio_Invierno!$E$33,Criterio_Invierno!$F$33,0)+IF(BG66="NO",Criterio_Invierno!$I$33,0)</f>
        <v>10</v>
      </c>
      <c r="CN66" s="24">
        <f>+IF(V66&gt;=Criterio_Invierno!$B$36,Criterio_Invierno!$C$37,IF(V66&gt;=Criterio_Invierno!$B$35,Criterio_Invierno!$C$36,Criterio_Invierno!$C$35))</f>
        <v>1</v>
      </c>
      <c r="CO66" s="30">
        <f>IF(CD66="-",Criterio_Invierno!$G$40,VLOOKUP(CE66,Criterio_Invierno!$B$39:$C$46,2,FALSE))</f>
        <v>1</v>
      </c>
      <c r="CP66" s="28">
        <f>+VLOOKUP(F66,Criterio_Verano!$B$5:$C$7,2,FALSE)</f>
        <v>40</v>
      </c>
      <c r="CQ66" s="24">
        <f>+IF(AA66="SI",Criterio_Verano!$C$10,IF(AB66="SI",Criterio_Verano!$C$13,IF(Z66="SI",Criterio_Verano!$C$11,Criterio_Verano!$D$12)))</f>
        <v>10</v>
      </c>
      <c r="CR66" s="24">
        <f>+IF(S66=0,Criterio_Verano!$C$18,IF(S66&lt;Criterio_Verano!$B$16,Criterio_Verano!$C$16,IF(S66&lt;Criterio_Verano!$B$17,Criterio_Verano!$C$17,Criterio_Verano!$C$18)))+IF(AE66="NO",Criterio_Verano!$F$17,Criterio_Verano!$F$16)</f>
        <v>15</v>
      </c>
      <c r="CS66" s="31">
        <f>+IF(AK66="NO",Criterio_Verano!$C$23,IF(AL66="PERSIANAS",Criterio_Verano!$C$21,Criterio_Verano!$C$22)+IF(AM66="DEFICIENTE",Criterio_Verano!$F$22,Criterio_Verano!$F$21))</f>
        <v>25</v>
      </c>
    </row>
    <row r="67" spans="1:97">
      <c r="A67" s="2" t="s">
        <v>62</v>
      </c>
      <c r="B67" s="4" t="s">
        <v>1</v>
      </c>
      <c r="C67" s="29">
        <f t="shared" si="2"/>
        <v>157.5</v>
      </c>
      <c r="D67" s="24">
        <f t="shared" si="3"/>
        <v>90</v>
      </c>
      <c r="E67" s="2" t="s">
        <v>139</v>
      </c>
      <c r="F67" s="3">
        <v>4</v>
      </c>
      <c r="G67" s="4" t="s">
        <v>63</v>
      </c>
      <c r="H67" s="4" t="s">
        <v>34</v>
      </c>
      <c r="I67" s="4" t="s">
        <v>64</v>
      </c>
      <c r="J67" s="29" t="str">
        <f>VLOOKUP(I67,SEV_20000!$B$2:$D$89,3,FALSE)</f>
        <v>Sí</v>
      </c>
      <c r="K67" s="4" t="s">
        <v>65</v>
      </c>
      <c r="L67" s="4" t="s">
        <v>2</v>
      </c>
      <c r="M67" s="4" t="s">
        <v>66</v>
      </c>
      <c r="N67" s="4" t="s">
        <v>67</v>
      </c>
      <c r="O67" s="4" t="s">
        <v>68</v>
      </c>
      <c r="P67" s="4" t="s">
        <v>69</v>
      </c>
      <c r="Q67" s="4" t="s">
        <v>3</v>
      </c>
      <c r="R67" s="5" t="s">
        <v>28</v>
      </c>
      <c r="S67" s="4">
        <v>1975</v>
      </c>
      <c r="T67" s="5" t="s">
        <v>13</v>
      </c>
      <c r="U67" s="5">
        <v>0</v>
      </c>
      <c r="V67" s="5">
        <v>60</v>
      </c>
      <c r="W67" s="4">
        <v>1</v>
      </c>
      <c r="X67" s="4" t="s">
        <v>16</v>
      </c>
      <c r="Y67" s="4" t="s">
        <v>5</v>
      </c>
      <c r="Z67" s="42" t="s">
        <v>5</v>
      </c>
      <c r="AA67" s="4"/>
      <c r="AB67" s="4" t="s">
        <v>8</v>
      </c>
      <c r="AC67" s="4" t="s">
        <v>8</v>
      </c>
      <c r="AD67" s="4" t="s">
        <v>17</v>
      </c>
      <c r="AE67" s="4" t="s">
        <v>8</v>
      </c>
      <c r="AF67" s="4" t="s">
        <v>22</v>
      </c>
      <c r="AG67" s="4" t="s">
        <v>5</v>
      </c>
      <c r="AH67" s="4" t="s">
        <v>9</v>
      </c>
      <c r="AI67" s="4" t="s">
        <v>5</v>
      </c>
      <c r="AJ67" s="4" t="s">
        <v>29</v>
      </c>
      <c r="AK67" s="4" t="s">
        <v>8</v>
      </c>
      <c r="AL67" s="4" t="s">
        <v>11</v>
      </c>
      <c r="AM67" s="4" t="s">
        <v>11</v>
      </c>
      <c r="AN67" s="4" t="s">
        <v>5</v>
      </c>
      <c r="AO67" s="4" t="s">
        <v>8</v>
      </c>
      <c r="AP67" s="5" t="s">
        <v>11</v>
      </c>
      <c r="AQ67" s="5">
        <v>0</v>
      </c>
      <c r="AR67" s="5">
        <v>0</v>
      </c>
      <c r="AS67" s="4">
        <v>0</v>
      </c>
      <c r="AT67" s="5" t="s">
        <v>11</v>
      </c>
      <c r="AU67" s="4">
        <v>0</v>
      </c>
      <c r="AV67" s="5" t="s">
        <v>8</v>
      </c>
      <c r="AW67" s="4">
        <v>0</v>
      </c>
      <c r="AX67" s="4" t="s">
        <v>8</v>
      </c>
      <c r="AY67" s="5" t="s">
        <v>11</v>
      </c>
      <c r="AZ67" s="4">
        <v>0</v>
      </c>
      <c r="BA67" s="4" t="s">
        <v>13</v>
      </c>
      <c r="BB67" s="5" t="s">
        <v>11</v>
      </c>
      <c r="BC67" s="5">
        <v>0</v>
      </c>
      <c r="BD67" s="4">
        <v>0</v>
      </c>
      <c r="BE67" s="4" t="s">
        <v>8</v>
      </c>
      <c r="BF67" s="4" t="s">
        <v>60</v>
      </c>
      <c r="BG67" s="4" t="s">
        <v>5</v>
      </c>
      <c r="BH67" s="4" t="s">
        <v>8</v>
      </c>
      <c r="BI67" s="4" t="s">
        <v>11</v>
      </c>
      <c r="BJ67" s="4" t="s">
        <v>13</v>
      </c>
      <c r="BK67" s="4" t="s">
        <v>11</v>
      </c>
      <c r="BL67" s="5" t="s">
        <v>11</v>
      </c>
      <c r="BM67" s="5">
        <v>0</v>
      </c>
      <c r="BN67" s="4">
        <v>0</v>
      </c>
      <c r="BO67" s="4" t="s">
        <v>8</v>
      </c>
      <c r="BP67" s="4" t="s">
        <v>11</v>
      </c>
      <c r="BQ67" s="4" t="s">
        <v>11</v>
      </c>
      <c r="BR67" s="4" t="s">
        <v>11</v>
      </c>
      <c r="BS67" s="5" t="s">
        <v>11</v>
      </c>
      <c r="BT67" s="5" t="s">
        <v>11</v>
      </c>
      <c r="BU67" s="5">
        <v>0</v>
      </c>
      <c r="BV67" s="5">
        <v>0</v>
      </c>
      <c r="BW67" s="4">
        <v>0</v>
      </c>
      <c r="BX67" s="5">
        <v>0</v>
      </c>
      <c r="BY67" s="5" t="s">
        <v>11</v>
      </c>
      <c r="BZ67" s="4">
        <v>0</v>
      </c>
      <c r="CA67" s="5">
        <v>0</v>
      </c>
      <c r="CB67" s="4" t="s">
        <v>8</v>
      </c>
      <c r="CC67" s="4">
        <v>0</v>
      </c>
      <c r="CD67" s="4" t="s">
        <v>15</v>
      </c>
      <c r="CE67" s="4" t="s">
        <v>11</v>
      </c>
      <c r="CF67" s="26" t="s">
        <v>15</v>
      </c>
      <c r="CG67" s="35" t="s">
        <v>1718</v>
      </c>
      <c r="CH67" s="27">
        <f>VLOOKUP(E67,Criterio_Invierno!$B$5:$C$8,2,0)</f>
        <v>7.5</v>
      </c>
      <c r="CI67" s="24">
        <f>+VLOOKUP(F67,Criterio_Invierno!$B$10:$C$13,2,0)</f>
        <v>5</v>
      </c>
      <c r="CJ67" s="29">
        <f>+IF(X67="Mañana y tarde",Criterio_Invierno!$C$16,IF(X67="Solo mañana",Criterio_Invierno!$C$15,Criterio_Invierno!$C$17))</f>
        <v>15</v>
      </c>
      <c r="CK67" s="24">
        <f>+IF(S67=0,Criterio_Invierno!$C$22,IF(S67&lt;Criterio_Invierno!$B$20,Criterio_Invierno!$C$20,IF(S67&lt;Criterio_Invierno!$B$21,Criterio_Invierno!$C$21,0)))*IF(AN67="SI",Criterio_Invierno!$F$20,Criterio_Invierno!$F$21)*IF(AI67="SI",Criterio_Invierno!$J$20,Criterio_Invierno!$J$21)</f>
        <v>60</v>
      </c>
      <c r="CL67" s="29">
        <f>(IF(AE67="NO",Criterio_Invierno!$C$25,IF(AE67="SI",Criterio_Invierno!$C$26,0))+VLOOKUP(AF67,Criterio_Invierno!$E$25:$F$29,2,FALSE)+IF(AK67="-",Criterio_Invierno!$I$30,IF(ISERROR(VLOOKUP(CONCATENATE(AL67,"-",AM67),Criterio_Invierno!$H$25:$I$29,2,FALSE)),Criterio_Invierno!$I$29,VLOOKUP(CONCATENATE(AL67,"-",AM67),Criterio_Invierno!$H$25:$I$29,2,FALSE))))*IF(AG67="SI",Criterio_Invierno!$L$25,Criterio_Invierno!$L$26)</f>
        <v>70</v>
      </c>
      <c r="CM67" s="24">
        <f>+IF(AR67&gt;Criterio_Invierno!$B$33,Criterio_Invierno!$C$33,0)+IF(AU67&gt;Criterio_Invierno!$E$33,Criterio_Invierno!$F$33,0)+IF(BG67="NO",Criterio_Invierno!$I$33,0)</f>
        <v>0</v>
      </c>
      <c r="CN67" s="24">
        <f>+IF(V67&gt;=Criterio_Invierno!$B$36,Criterio_Invierno!$C$37,IF(V67&gt;=Criterio_Invierno!$B$35,Criterio_Invierno!$C$36,Criterio_Invierno!$C$35))</f>
        <v>1</v>
      </c>
      <c r="CO67" s="30">
        <f>IF(CD67="-",Criterio_Invierno!$G$40,VLOOKUP(CE67,Criterio_Invierno!$B$39:$C$46,2,FALSE))</f>
        <v>1</v>
      </c>
      <c r="CP67" s="28">
        <f>+VLOOKUP(F67,Criterio_Verano!$B$5:$C$7,2,FALSE)</f>
        <v>40</v>
      </c>
      <c r="CQ67" s="24">
        <f>+IF(AA67="SI",Criterio_Verano!$C$10,IF(AB67="SI",Criterio_Verano!$C$13,IF(Z67="SI",Criterio_Verano!$C$11,Criterio_Verano!$D$12)))</f>
        <v>10</v>
      </c>
      <c r="CR67" s="24">
        <f>+IF(S67=0,Criterio_Verano!$C$18,IF(S67&lt;Criterio_Verano!$B$16,Criterio_Verano!$C$16,IF(S67&lt;Criterio_Verano!$B$17,Criterio_Verano!$C$17,Criterio_Verano!$C$18)))+IF(AE67="NO",Criterio_Verano!$F$17,Criterio_Verano!$F$16)</f>
        <v>15</v>
      </c>
      <c r="CS67" s="31">
        <f>+IF(AK67="NO",Criterio_Verano!$C$23,IF(AL67="PERSIANAS",Criterio_Verano!$C$21,Criterio_Verano!$C$22)+IF(AM67="DEFICIENTE",Criterio_Verano!$F$22,Criterio_Verano!$F$21))</f>
        <v>25</v>
      </c>
    </row>
    <row r="68" spans="1:97">
      <c r="A68" s="2" t="s">
        <v>62</v>
      </c>
      <c r="B68" s="4" t="s">
        <v>1</v>
      </c>
      <c r="C68" s="29">
        <f t="shared" si="2"/>
        <v>102.5</v>
      </c>
      <c r="D68" s="24">
        <f t="shared" si="3"/>
        <v>90</v>
      </c>
      <c r="E68" s="2" t="s">
        <v>139</v>
      </c>
      <c r="F68" s="3">
        <v>4</v>
      </c>
      <c r="G68" s="4" t="s">
        <v>63</v>
      </c>
      <c r="H68" s="4" t="s">
        <v>34</v>
      </c>
      <c r="I68" s="4" t="s">
        <v>64</v>
      </c>
      <c r="J68" s="29" t="str">
        <f>VLOOKUP(I68,SEV_20000!$B$2:$D$89,3,FALSE)</f>
        <v>Sí</v>
      </c>
      <c r="K68" s="4" t="s">
        <v>65</v>
      </c>
      <c r="L68" s="4" t="s">
        <v>2</v>
      </c>
      <c r="M68" s="4" t="s">
        <v>66</v>
      </c>
      <c r="N68" s="4" t="s">
        <v>67</v>
      </c>
      <c r="O68" s="4" t="s">
        <v>68</v>
      </c>
      <c r="P68" s="4" t="s">
        <v>69</v>
      </c>
      <c r="Q68" s="4" t="s">
        <v>3</v>
      </c>
      <c r="R68" s="5" t="s">
        <v>119</v>
      </c>
      <c r="S68" s="4">
        <v>1975</v>
      </c>
      <c r="T68" s="5" t="s">
        <v>13</v>
      </c>
      <c r="U68" s="5">
        <v>2010</v>
      </c>
      <c r="V68" s="5">
        <v>25</v>
      </c>
      <c r="W68" s="4">
        <v>1</v>
      </c>
      <c r="X68" s="4" t="s">
        <v>4</v>
      </c>
      <c r="Y68" s="4" t="s">
        <v>5</v>
      </c>
      <c r="Z68" s="42" t="s">
        <v>5</v>
      </c>
      <c r="AA68" s="4"/>
      <c r="AB68" s="4" t="s">
        <v>8</v>
      </c>
      <c r="AC68" s="4" t="s">
        <v>5</v>
      </c>
      <c r="AD68" s="4" t="s">
        <v>17</v>
      </c>
      <c r="AE68" s="4" t="s">
        <v>8</v>
      </c>
      <c r="AF68" s="4" t="s">
        <v>7</v>
      </c>
      <c r="AG68" s="4" t="s">
        <v>8</v>
      </c>
      <c r="AH68" s="4" t="s">
        <v>9</v>
      </c>
      <c r="AI68" s="4" t="s">
        <v>5</v>
      </c>
      <c r="AJ68" s="4" t="s">
        <v>10</v>
      </c>
      <c r="AK68" s="4" t="s">
        <v>8</v>
      </c>
      <c r="AL68" s="4" t="s">
        <v>11</v>
      </c>
      <c r="AM68" s="4" t="s">
        <v>11</v>
      </c>
      <c r="AN68" s="4" t="s">
        <v>5</v>
      </c>
      <c r="AO68" s="4" t="s">
        <v>8</v>
      </c>
      <c r="AP68" s="5" t="s">
        <v>11</v>
      </c>
      <c r="AQ68" s="5">
        <v>0</v>
      </c>
      <c r="AR68" s="5">
        <v>0</v>
      </c>
      <c r="AS68" s="4">
        <v>0</v>
      </c>
      <c r="AT68" s="5" t="s">
        <v>11</v>
      </c>
      <c r="AU68" s="4">
        <v>0</v>
      </c>
      <c r="AV68" s="5" t="s">
        <v>5</v>
      </c>
      <c r="AW68" s="4">
        <v>0</v>
      </c>
      <c r="AX68" s="4" t="s">
        <v>5</v>
      </c>
      <c r="AY68" s="5" t="s">
        <v>26</v>
      </c>
      <c r="AZ68" s="4">
        <v>1</v>
      </c>
      <c r="BA68" s="4" t="s">
        <v>8</v>
      </c>
      <c r="BB68" s="5" t="s">
        <v>8</v>
      </c>
      <c r="BC68" s="5">
        <v>0</v>
      </c>
      <c r="BD68" s="4">
        <v>0</v>
      </c>
      <c r="BE68" s="4" t="s">
        <v>8</v>
      </c>
      <c r="BF68" s="4" t="s">
        <v>60</v>
      </c>
      <c r="BG68" s="4" t="s">
        <v>5</v>
      </c>
      <c r="BH68" s="4" t="s">
        <v>5</v>
      </c>
      <c r="BI68" s="4" t="s">
        <v>8</v>
      </c>
      <c r="BJ68" s="4" t="s">
        <v>8</v>
      </c>
      <c r="BK68" s="4" t="s">
        <v>5</v>
      </c>
      <c r="BL68" s="5" t="s">
        <v>8</v>
      </c>
      <c r="BM68" s="5">
        <v>0</v>
      </c>
      <c r="BN68" s="4">
        <v>0</v>
      </c>
      <c r="BO68" s="4" t="s">
        <v>8</v>
      </c>
      <c r="BP68" s="4" t="s">
        <v>11</v>
      </c>
      <c r="BQ68" s="4" t="s">
        <v>11</v>
      </c>
      <c r="BR68" s="4" t="s">
        <v>11</v>
      </c>
      <c r="BS68" s="5" t="s">
        <v>11</v>
      </c>
      <c r="BT68" s="5" t="s">
        <v>11</v>
      </c>
      <c r="BU68" s="5">
        <v>0</v>
      </c>
      <c r="BV68" s="5">
        <v>0</v>
      </c>
      <c r="BW68" s="4">
        <v>0</v>
      </c>
      <c r="BX68" s="5">
        <v>0</v>
      </c>
      <c r="BY68" s="5" t="s">
        <v>11</v>
      </c>
      <c r="BZ68" s="4">
        <v>0</v>
      </c>
      <c r="CA68" s="5">
        <v>0</v>
      </c>
      <c r="CB68" s="4" t="s">
        <v>8</v>
      </c>
      <c r="CC68" s="4">
        <v>0</v>
      </c>
      <c r="CD68" s="4" t="s">
        <v>15</v>
      </c>
      <c r="CE68" s="4" t="s">
        <v>11</v>
      </c>
      <c r="CF68" s="26" t="s">
        <v>15</v>
      </c>
      <c r="CG68" s="35" t="s">
        <v>1718</v>
      </c>
      <c r="CH68" s="27">
        <f>VLOOKUP(E68,Criterio_Invierno!$B$5:$C$8,2,0)</f>
        <v>7.5</v>
      </c>
      <c r="CI68" s="24">
        <f>+VLOOKUP(F68,Criterio_Invierno!$B$10:$C$13,2,0)</f>
        <v>5</v>
      </c>
      <c r="CJ68" s="29">
        <f>+IF(X68="Mañana y tarde",Criterio_Invierno!$C$16,IF(X68="Solo mañana",Criterio_Invierno!$C$15,Criterio_Invierno!$C$17))</f>
        <v>5</v>
      </c>
      <c r="CK68" s="24">
        <f>+IF(S68=0,Criterio_Invierno!$C$22,IF(S68&lt;Criterio_Invierno!$B$20,Criterio_Invierno!$C$20,IF(S68&lt;Criterio_Invierno!$B$21,Criterio_Invierno!$C$21,0)))*IF(AN68="SI",Criterio_Invierno!$F$20,Criterio_Invierno!$F$21)*IF(AI68="SI",Criterio_Invierno!$J$20,Criterio_Invierno!$J$21)</f>
        <v>60</v>
      </c>
      <c r="CL68" s="29">
        <f>(IF(AE68="NO",Criterio_Invierno!$C$25,IF(AE68="SI",Criterio_Invierno!$C$26,0))+VLOOKUP(AF68,Criterio_Invierno!$E$25:$F$29,2,FALSE)+IF(AK68="-",Criterio_Invierno!$I$30,IF(ISERROR(VLOOKUP(CONCATENATE(AL68,"-",AM68),Criterio_Invierno!$H$25:$I$29,2,FALSE)),Criterio_Invierno!$I$29,VLOOKUP(CONCATENATE(AL68,"-",AM68),Criterio_Invierno!$H$25:$I$29,2,FALSE))))*IF(AG68="SI",Criterio_Invierno!$L$25,Criterio_Invierno!$L$26)</f>
        <v>25</v>
      </c>
      <c r="CM68" s="24">
        <f>+IF(AR68&gt;Criterio_Invierno!$B$33,Criterio_Invierno!$C$33,0)+IF(AU68&gt;Criterio_Invierno!$E$33,Criterio_Invierno!$F$33,0)+IF(BG68="NO",Criterio_Invierno!$I$33,0)</f>
        <v>0</v>
      </c>
      <c r="CN68" s="24">
        <f>+IF(V68&gt;=Criterio_Invierno!$B$36,Criterio_Invierno!$C$37,IF(V68&gt;=Criterio_Invierno!$B$35,Criterio_Invierno!$C$36,Criterio_Invierno!$C$35))</f>
        <v>1</v>
      </c>
      <c r="CO68" s="30">
        <f>IF(CD68="-",Criterio_Invierno!$G$40,VLOOKUP(CE68,Criterio_Invierno!$B$39:$C$46,2,FALSE))</f>
        <v>1</v>
      </c>
      <c r="CP68" s="28">
        <f>+VLOOKUP(F68,Criterio_Verano!$B$5:$C$7,2,FALSE)</f>
        <v>40</v>
      </c>
      <c r="CQ68" s="24">
        <f>+IF(AA68="SI",Criterio_Verano!$C$10,IF(AB68="SI",Criterio_Verano!$C$13,IF(Z68="SI",Criterio_Verano!$C$11,Criterio_Verano!$D$12)))</f>
        <v>10</v>
      </c>
      <c r="CR68" s="24">
        <f>+IF(S68=0,Criterio_Verano!$C$18,IF(S68&lt;Criterio_Verano!$B$16,Criterio_Verano!$C$16,IF(S68&lt;Criterio_Verano!$B$17,Criterio_Verano!$C$17,Criterio_Verano!$C$18)))+IF(AE68="NO",Criterio_Verano!$F$17,Criterio_Verano!$F$16)</f>
        <v>15</v>
      </c>
      <c r="CS68" s="31">
        <f>+IF(AK68="NO",Criterio_Verano!$C$23,IF(AL68="PERSIANAS",Criterio_Verano!$C$21,Criterio_Verano!$C$22)+IF(AM68="DEFICIENTE",Criterio_Verano!$F$22,Criterio_Verano!$F$21))</f>
        <v>25</v>
      </c>
    </row>
    <row r="69" spans="1:97">
      <c r="A69" s="2" t="s">
        <v>62</v>
      </c>
      <c r="B69" s="4" t="s">
        <v>1</v>
      </c>
      <c r="C69" s="29">
        <f t="shared" si="2"/>
        <v>147.5</v>
      </c>
      <c r="D69" s="24">
        <f t="shared" si="3"/>
        <v>90</v>
      </c>
      <c r="E69" s="2" t="s">
        <v>139</v>
      </c>
      <c r="F69" s="3">
        <v>4</v>
      </c>
      <c r="G69" s="4" t="s">
        <v>63</v>
      </c>
      <c r="H69" s="4" t="s">
        <v>34</v>
      </c>
      <c r="I69" s="4" t="s">
        <v>64</v>
      </c>
      <c r="J69" s="29" t="str">
        <f>VLOOKUP(I69,SEV_20000!$B$2:$D$89,3,FALSE)</f>
        <v>Sí</v>
      </c>
      <c r="K69" s="4" t="s">
        <v>65</v>
      </c>
      <c r="L69" s="4" t="s">
        <v>2</v>
      </c>
      <c r="M69" s="4" t="s">
        <v>66</v>
      </c>
      <c r="N69" s="4" t="s">
        <v>67</v>
      </c>
      <c r="O69" s="4" t="s">
        <v>68</v>
      </c>
      <c r="P69" s="4" t="s">
        <v>69</v>
      </c>
      <c r="Q69" s="4" t="s">
        <v>3</v>
      </c>
      <c r="R69" s="5" t="s">
        <v>45</v>
      </c>
      <c r="S69" s="4">
        <v>1975</v>
      </c>
      <c r="T69" s="5" t="s">
        <v>13</v>
      </c>
      <c r="U69" s="5">
        <v>2010</v>
      </c>
      <c r="V69" s="5">
        <v>100</v>
      </c>
      <c r="W69" s="4">
        <v>4</v>
      </c>
      <c r="X69" s="4" t="s">
        <v>4</v>
      </c>
      <c r="Y69" s="4" t="s">
        <v>8</v>
      </c>
      <c r="Z69" s="42" t="s">
        <v>5</v>
      </c>
      <c r="AA69" s="4"/>
      <c r="AB69" s="4" t="s">
        <v>8</v>
      </c>
      <c r="AC69" s="4" t="s">
        <v>8</v>
      </c>
      <c r="AD69" s="4" t="s">
        <v>17</v>
      </c>
      <c r="AE69" s="4" t="s">
        <v>8</v>
      </c>
      <c r="AF69" s="4" t="s">
        <v>22</v>
      </c>
      <c r="AG69" s="4" t="s">
        <v>5</v>
      </c>
      <c r="AH69" s="4" t="s">
        <v>9</v>
      </c>
      <c r="AI69" s="4" t="s">
        <v>5</v>
      </c>
      <c r="AJ69" s="4" t="s">
        <v>29</v>
      </c>
      <c r="AK69" s="4" t="s">
        <v>8</v>
      </c>
      <c r="AL69" s="4" t="s">
        <v>11</v>
      </c>
      <c r="AM69" s="4" t="s">
        <v>11</v>
      </c>
      <c r="AN69" s="4" t="s">
        <v>5</v>
      </c>
      <c r="AO69" s="4" t="s">
        <v>8</v>
      </c>
      <c r="AP69" s="5" t="s">
        <v>11</v>
      </c>
      <c r="AQ69" s="5">
        <v>0</v>
      </c>
      <c r="AR69" s="5">
        <v>0</v>
      </c>
      <c r="AS69" s="4">
        <v>0</v>
      </c>
      <c r="AT69" s="5" t="s">
        <v>11</v>
      </c>
      <c r="AU69" s="4">
        <v>0</v>
      </c>
      <c r="AV69" s="5" t="s">
        <v>5</v>
      </c>
      <c r="AW69" s="4">
        <v>0</v>
      </c>
      <c r="AX69" s="4" t="s">
        <v>8</v>
      </c>
      <c r="AY69" s="5" t="s">
        <v>11</v>
      </c>
      <c r="AZ69" s="4">
        <v>0</v>
      </c>
      <c r="BA69" s="4" t="s">
        <v>13</v>
      </c>
      <c r="BB69" s="5" t="s">
        <v>11</v>
      </c>
      <c r="BC69" s="5">
        <v>0</v>
      </c>
      <c r="BD69" s="4">
        <v>0</v>
      </c>
      <c r="BE69" s="4" t="s">
        <v>8</v>
      </c>
      <c r="BF69" s="4" t="s">
        <v>60</v>
      </c>
      <c r="BG69" s="4" t="s">
        <v>5</v>
      </c>
      <c r="BH69" s="4" t="s">
        <v>8</v>
      </c>
      <c r="BI69" s="4" t="s">
        <v>11</v>
      </c>
      <c r="BJ69" s="4" t="s">
        <v>13</v>
      </c>
      <c r="BK69" s="4" t="s">
        <v>11</v>
      </c>
      <c r="BL69" s="5" t="s">
        <v>11</v>
      </c>
      <c r="BM69" s="5">
        <v>4</v>
      </c>
      <c r="BN69" s="4">
        <v>4</v>
      </c>
      <c r="BO69" s="4" t="s">
        <v>8</v>
      </c>
      <c r="BP69" s="4" t="s">
        <v>11</v>
      </c>
      <c r="BQ69" s="4" t="s">
        <v>11</v>
      </c>
      <c r="BR69" s="4" t="s">
        <v>11</v>
      </c>
      <c r="BS69" s="5" t="s">
        <v>11</v>
      </c>
      <c r="BT69" s="5" t="s">
        <v>11</v>
      </c>
      <c r="BU69" s="5">
        <v>0</v>
      </c>
      <c r="BV69" s="5">
        <v>0</v>
      </c>
      <c r="BW69" s="4">
        <v>0</v>
      </c>
      <c r="BX69" s="5">
        <v>0</v>
      </c>
      <c r="BY69" s="5" t="s">
        <v>11</v>
      </c>
      <c r="BZ69" s="4">
        <v>0</v>
      </c>
      <c r="CA69" s="5">
        <v>0</v>
      </c>
      <c r="CB69" s="4" t="s">
        <v>8</v>
      </c>
      <c r="CC69" s="4">
        <v>0</v>
      </c>
      <c r="CD69" s="4" t="s">
        <v>15</v>
      </c>
      <c r="CE69" s="4" t="s">
        <v>11</v>
      </c>
      <c r="CF69" s="26" t="s">
        <v>15</v>
      </c>
      <c r="CG69" s="35" t="s">
        <v>1718</v>
      </c>
      <c r="CH69" s="27">
        <f>VLOOKUP(E69,Criterio_Invierno!$B$5:$C$8,2,0)</f>
        <v>7.5</v>
      </c>
      <c r="CI69" s="24">
        <f>+VLOOKUP(F69,Criterio_Invierno!$B$10:$C$13,2,0)</f>
        <v>5</v>
      </c>
      <c r="CJ69" s="29">
        <f>+IF(X69="Mañana y tarde",Criterio_Invierno!$C$16,IF(X69="Solo mañana",Criterio_Invierno!$C$15,Criterio_Invierno!$C$17))</f>
        <v>5</v>
      </c>
      <c r="CK69" s="24">
        <f>+IF(S69=0,Criterio_Invierno!$C$22,IF(S69&lt;Criterio_Invierno!$B$20,Criterio_Invierno!$C$20,IF(S69&lt;Criterio_Invierno!$B$21,Criterio_Invierno!$C$21,0)))*IF(AN69="SI",Criterio_Invierno!$F$20,Criterio_Invierno!$F$21)*IF(AI69="SI",Criterio_Invierno!$J$20,Criterio_Invierno!$J$21)</f>
        <v>60</v>
      </c>
      <c r="CL69" s="29">
        <f>(IF(AE69="NO",Criterio_Invierno!$C$25,IF(AE69="SI",Criterio_Invierno!$C$26,0))+VLOOKUP(AF69,Criterio_Invierno!$E$25:$F$29,2,FALSE)+IF(AK69="-",Criterio_Invierno!$I$30,IF(ISERROR(VLOOKUP(CONCATENATE(AL69,"-",AM69),Criterio_Invierno!$H$25:$I$29,2,FALSE)),Criterio_Invierno!$I$29,VLOOKUP(CONCATENATE(AL69,"-",AM69),Criterio_Invierno!$H$25:$I$29,2,FALSE))))*IF(AG69="SI",Criterio_Invierno!$L$25,Criterio_Invierno!$L$26)</f>
        <v>70</v>
      </c>
      <c r="CM69" s="24">
        <f>+IF(AR69&gt;Criterio_Invierno!$B$33,Criterio_Invierno!$C$33,0)+IF(AU69&gt;Criterio_Invierno!$E$33,Criterio_Invierno!$F$33,0)+IF(BG69="NO",Criterio_Invierno!$I$33,0)</f>
        <v>0</v>
      </c>
      <c r="CN69" s="24">
        <f>+IF(V69&gt;=Criterio_Invierno!$B$36,Criterio_Invierno!$C$37,IF(V69&gt;=Criterio_Invierno!$B$35,Criterio_Invierno!$C$36,Criterio_Invierno!$C$35))</f>
        <v>1</v>
      </c>
      <c r="CO69" s="30">
        <f>IF(CD69="-",Criterio_Invierno!$G$40,VLOOKUP(CE69,Criterio_Invierno!$B$39:$C$46,2,FALSE))</f>
        <v>1</v>
      </c>
      <c r="CP69" s="28">
        <f>+VLOOKUP(F69,Criterio_Verano!$B$5:$C$7,2,FALSE)</f>
        <v>40</v>
      </c>
      <c r="CQ69" s="24">
        <f>+IF(AA69="SI",Criterio_Verano!$C$10,IF(AB69="SI",Criterio_Verano!$C$13,IF(Z69="SI",Criterio_Verano!$C$11,Criterio_Verano!$D$12)))</f>
        <v>10</v>
      </c>
      <c r="CR69" s="24">
        <f>+IF(S69=0,Criterio_Verano!$C$18,IF(S69&lt;Criterio_Verano!$B$16,Criterio_Verano!$C$16,IF(S69&lt;Criterio_Verano!$B$17,Criterio_Verano!$C$17,Criterio_Verano!$C$18)))+IF(AE69="NO",Criterio_Verano!$F$17,Criterio_Verano!$F$16)</f>
        <v>15</v>
      </c>
      <c r="CS69" s="31">
        <f>+IF(AK69="NO",Criterio_Verano!$C$23,IF(AL69="PERSIANAS",Criterio_Verano!$C$21,Criterio_Verano!$C$22)+IF(AM69="DEFICIENTE",Criterio_Verano!$F$22,Criterio_Verano!$F$21))</f>
        <v>25</v>
      </c>
    </row>
    <row r="70" spans="1:97">
      <c r="A70" s="2" t="s">
        <v>1118</v>
      </c>
      <c r="B70" s="4" t="s">
        <v>1</v>
      </c>
      <c r="C70" s="29">
        <f t="shared" si="2"/>
        <v>108.75</v>
      </c>
      <c r="D70" s="24">
        <f t="shared" si="3"/>
        <v>90</v>
      </c>
      <c r="E70" s="2" t="s">
        <v>139</v>
      </c>
      <c r="F70" s="3">
        <v>4</v>
      </c>
      <c r="G70" s="4" t="s">
        <v>1119</v>
      </c>
      <c r="H70" s="4" t="s">
        <v>34</v>
      </c>
      <c r="I70" s="4" t="s">
        <v>630</v>
      </c>
      <c r="J70" s="29" t="str">
        <f>VLOOKUP(I70,SEV_20000!$B$2:$D$89,3,FALSE)</f>
        <v>Sí</v>
      </c>
      <c r="K70" s="4" t="s">
        <v>1120</v>
      </c>
      <c r="L70" s="4" t="s">
        <v>2</v>
      </c>
      <c r="M70" s="4" t="s">
        <v>1121</v>
      </c>
      <c r="N70" s="4" t="s">
        <v>1122</v>
      </c>
      <c r="O70" s="4" t="s">
        <v>1123</v>
      </c>
      <c r="P70" s="4" t="s">
        <v>1123</v>
      </c>
      <c r="Q70" s="4" t="s">
        <v>3</v>
      </c>
      <c r="R70" s="5" t="s">
        <v>1124</v>
      </c>
      <c r="S70" s="4">
        <v>1975</v>
      </c>
      <c r="T70" s="5" t="s">
        <v>1125</v>
      </c>
      <c r="U70" s="5">
        <v>1975</v>
      </c>
      <c r="V70" s="5">
        <v>304</v>
      </c>
      <c r="W70" s="4">
        <v>17</v>
      </c>
      <c r="X70" s="4" t="s">
        <v>4</v>
      </c>
      <c r="Y70" s="4" t="s">
        <v>8</v>
      </c>
      <c r="Z70" s="42" t="s">
        <v>5</v>
      </c>
      <c r="AA70" s="4"/>
      <c r="AB70" s="4" t="s">
        <v>8</v>
      </c>
      <c r="AC70" s="4" t="s">
        <v>8</v>
      </c>
      <c r="AD70" s="4" t="s">
        <v>17</v>
      </c>
      <c r="AE70" s="4" t="s">
        <v>8</v>
      </c>
      <c r="AF70" s="4" t="s">
        <v>7</v>
      </c>
      <c r="AG70" s="4" t="s">
        <v>8</v>
      </c>
      <c r="AH70" s="4" t="s">
        <v>9</v>
      </c>
      <c r="AI70" s="4" t="s">
        <v>5</v>
      </c>
      <c r="AJ70" s="4" t="s">
        <v>10</v>
      </c>
      <c r="AK70" s="4" t="s">
        <v>8</v>
      </c>
      <c r="AL70" s="4" t="s">
        <v>11</v>
      </c>
      <c r="AM70" s="4" t="s">
        <v>11</v>
      </c>
      <c r="AN70" s="4" t="s">
        <v>8</v>
      </c>
      <c r="AO70" s="4" t="s">
        <v>5</v>
      </c>
      <c r="AP70" s="5" t="s">
        <v>21</v>
      </c>
      <c r="AQ70" s="5">
        <v>1105</v>
      </c>
      <c r="AR70" s="5">
        <v>1</v>
      </c>
      <c r="AS70" s="4">
        <v>4</v>
      </c>
      <c r="AT70" s="5" t="s">
        <v>5</v>
      </c>
      <c r="AU70" s="4">
        <v>0</v>
      </c>
      <c r="AV70" s="5" t="s">
        <v>5</v>
      </c>
      <c r="AW70" s="4">
        <v>0</v>
      </c>
      <c r="AX70" s="4" t="s">
        <v>5</v>
      </c>
      <c r="AY70" s="5" t="s">
        <v>26</v>
      </c>
      <c r="AZ70" s="4">
        <v>16</v>
      </c>
      <c r="BA70" s="4" t="s">
        <v>8</v>
      </c>
      <c r="BB70" s="5" t="s">
        <v>5</v>
      </c>
      <c r="BC70" s="5">
        <v>8</v>
      </c>
      <c r="BD70" s="4">
        <v>5</v>
      </c>
      <c r="BE70" s="4" t="s">
        <v>8</v>
      </c>
      <c r="BF70" s="4" t="s">
        <v>14</v>
      </c>
      <c r="BG70" s="4" t="s">
        <v>5</v>
      </c>
      <c r="BH70" s="4" t="s">
        <v>8</v>
      </c>
      <c r="BI70" s="4" t="s">
        <v>11</v>
      </c>
      <c r="BJ70" s="4" t="s">
        <v>13</v>
      </c>
      <c r="BK70" s="4" t="s">
        <v>11</v>
      </c>
      <c r="BL70" s="5" t="s">
        <v>11</v>
      </c>
      <c r="BM70" s="5">
        <v>17</v>
      </c>
      <c r="BN70" s="4">
        <v>5</v>
      </c>
      <c r="BO70" s="4" t="s">
        <v>8</v>
      </c>
      <c r="BP70" s="4" t="s">
        <v>11</v>
      </c>
      <c r="BQ70" s="4" t="s">
        <v>11</v>
      </c>
      <c r="BR70" s="4" t="s">
        <v>11</v>
      </c>
      <c r="BS70" s="5" t="s">
        <v>11</v>
      </c>
      <c r="BT70" s="5" t="s">
        <v>11</v>
      </c>
      <c r="BU70" s="5">
        <v>0</v>
      </c>
      <c r="BV70" s="5">
        <v>0</v>
      </c>
      <c r="BW70" s="4">
        <v>0</v>
      </c>
      <c r="BX70" s="5">
        <v>0</v>
      </c>
      <c r="BY70" s="5" t="s">
        <v>11</v>
      </c>
      <c r="BZ70" s="4">
        <v>0</v>
      </c>
      <c r="CA70" s="5">
        <v>0</v>
      </c>
      <c r="CB70" s="4" t="s">
        <v>8</v>
      </c>
      <c r="CC70" s="4">
        <v>0</v>
      </c>
      <c r="CD70" s="4" t="s">
        <v>15</v>
      </c>
      <c r="CE70" s="4" t="s">
        <v>11</v>
      </c>
      <c r="CF70" s="26" t="s">
        <v>15</v>
      </c>
      <c r="CG70" s="35" t="s">
        <v>1672</v>
      </c>
      <c r="CH70" s="27">
        <f>VLOOKUP(E70,Criterio_Invierno!$B$5:$C$8,2,0)</f>
        <v>7.5</v>
      </c>
      <c r="CI70" s="24">
        <f>+VLOOKUP(F70,Criterio_Invierno!$B$10:$C$13,2,0)</f>
        <v>5</v>
      </c>
      <c r="CJ70" s="29">
        <f>+IF(X70="Mañana y tarde",Criterio_Invierno!$C$16,IF(X70="Solo mañana",Criterio_Invierno!$C$15,Criterio_Invierno!$C$17))</f>
        <v>5</v>
      </c>
      <c r="CK70" s="24">
        <f>+IF(S70=0,Criterio_Invierno!$C$22,IF(S70&lt;Criterio_Invierno!$B$20,Criterio_Invierno!$C$20,IF(S70&lt;Criterio_Invierno!$B$21,Criterio_Invierno!$C$21,0)))*IF(AN70="SI",Criterio_Invierno!$F$20,Criterio_Invierno!$F$21)*IF(AI70="SI",Criterio_Invierno!$J$20,Criterio_Invierno!$J$21)</f>
        <v>30</v>
      </c>
      <c r="CL70" s="29">
        <f>(IF(AE70="NO",Criterio_Invierno!$C$25,IF(AE70="SI",Criterio_Invierno!$C$26,0))+VLOOKUP(AF70,Criterio_Invierno!$E$25:$F$29,2,FALSE)+IF(AK70="-",Criterio_Invierno!$I$30,IF(ISERROR(VLOOKUP(CONCATENATE(AL70,"-",AM70),Criterio_Invierno!$H$25:$I$29,2,FALSE)),Criterio_Invierno!$I$29,VLOOKUP(CONCATENATE(AL70,"-",AM70),Criterio_Invierno!$H$25:$I$29,2,FALSE))))*IF(AG70="SI",Criterio_Invierno!$L$25,Criterio_Invierno!$L$26)</f>
        <v>25</v>
      </c>
      <c r="CM70" s="24">
        <f>+IF(AR70&gt;Criterio_Invierno!$B$33,Criterio_Invierno!$C$33,0)+IF(AU70&gt;Criterio_Invierno!$E$33,Criterio_Invierno!$F$33,0)+IF(BG70="NO",Criterio_Invierno!$I$33,0)</f>
        <v>0</v>
      </c>
      <c r="CN70" s="24">
        <f>+IF(V70&gt;=Criterio_Invierno!$B$36,Criterio_Invierno!$C$37,IF(V70&gt;=Criterio_Invierno!$B$35,Criterio_Invierno!$C$36,Criterio_Invierno!$C$35))</f>
        <v>1.5</v>
      </c>
      <c r="CO70" s="30">
        <f>IF(CD70="-",Criterio_Invierno!$G$40,VLOOKUP(CE70,Criterio_Invierno!$B$39:$C$46,2,FALSE))</f>
        <v>1</v>
      </c>
      <c r="CP70" s="28">
        <f>+VLOOKUP(F70,Criterio_Verano!$B$5:$C$7,2,FALSE)</f>
        <v>40</v>
      </c>
      <c r="CQ70" s="24">
        <f>+IF(AA70="SI",Criterio_Verano!$C$10,IF(AB70="SI",Criterio_Verano!$C$13,IF(Z70="SI",Criterio_Verano!$C$11,Criterio_Verano!$D$12)))</f>
        <v>10</v>
      </c>
      <c r="CR70" s="24">
        <f>+IF(S70=0,Criterio_Verano!$C$18,IF(S70&lt;Criterio_Verano!$B$16,Criterio_Verano!$C$16,IF(S70&lt;Criterio_Verano!$B$17,Criterio_Verano!$C$17,Criterio_Verano!$C$18)))+IF(AE70="NO",Criterio_Verano!$F$17,Criterio_Verano!$F$16)</f>
        <v>15</v>
      </c>
      <c r="CS70" s="31">
        <f>+IF(AK70="NO",Criterio_Verano!$C$23,IF(AL70="PERSIANAS",Criterio_Verano!$C$21,Criterio_Verano!$C$22)+IF(AM70="DEFICIENTE",Criterio_Verano!$F$22,Criterio_Verano!$F$21))</f>
        <v>25</v>
      </c>
    </row>
    <row r="71" spans="1:97">
      <c r="A71" s="2" t="s">
        <v>1092</v>
      </c>
      <c r="B71" s="4" t="s">
        <v>1</v>
      </c>
      <c r="C71" s="29">
        <f t="shared" si="2"/>
        <v>97.5</v>
      </c>
      <c r="D71" s="24">
        <f t="shared" si="3"/>
        <v>90</v>
      </c>
      <c r="E71" s="2" t="s">
        <v>139</v>
      </c>
      <c r="F71" s="3">
        <v>4</v>
      </c>
      <c r="G71" s="4" t="s">
        <v>147</v>
      </c>
      <c r="H71" s="4" t="s">
        <v>34</v>
      </c>
      <c r="I71" s="4" t="s">
        <v>1093</v>
      </c>
      <c r="J71" s="29" t="str">
        <f>VLOOKUP(I71,SEV_20000!$B$2:$D$89,3,FALSE)</f>
        <v>Sí</v>
      </c>
      <c r="K71" s="4" t="s">
        <v>1094</v>
      </c>
      <c r="L71" s="4" t="s">
        <v>2</v>
      </c>
      <c r="M71" s="4" t="s">
        <v>1095</v>
      </c>
      <c r="N71" s="4" t="s">
        <v>1096</v>
      </c>
      <c r="O71" s="4" t="s">
        <v>1097</v>
      </c>
      <c r="P71" s="4" t="s">
        <v>1098</v>
      </c>
      <c r="Q71" s="4" t="s">
        <v>3</v>
      </c>
      <c r="R71" s="5" t="s">
        <v>82</v>
      </c>
      <c r="S71" s="4">
        <v>1964</v>
      </c>
      <c r="T71" s="5" t="s">
        <v>1099</v>
      </c>
      <c r="U71" s="5">
        <v>1964</v>
      </c>
      <c r="V71" s="5">
        <v>36</v>
      </c>
      <c r="W71" s="4">
        <v>5</v>
      </c>
      <c r="X71" s="4" t="s">
        <v>4</v>
      </c>
      <c r="Y71" s="4" t="s">
        <v>5</v>
      </c>
      <c r="Z71" s="42" t="s">
        <v>5</v>
      </c>
      <c r="AA71" s="4"/>
      <c r="AB71" s="4" t="s">
        <v>8</v>
      </c>
      <c r="AC71" s="4" t="s">
        <v>5</v>
      </c>
      <c r="AD71" s="4" t="s">
        <v>17</v>
      </c>
      <c r="AE71" s="4" t="s">
        <v>8</v>
      </c>
      <c r="AF71" s="4" t="s">
        <v>7</v>
      </c>
      <c r="AG71" s="4" t="s">
        <v>5</v>
      </c>
      <c r="AH71" s="4" t="s">
        <v>9</v>
      </c>
      <c r="AI71" s="4" t="s">
        <v>5</v>
      </c>
      <c r="AJ71" s="4" t="s">
        <v>10</v>
      </c>
      <c r="AK71" s="4" t="s">
        <v>8</v>
      </c>
      <c r="AL71" s="4" t="s">
        <v>11</v>
      </c>
      <c r="AM71" s="4" t="s">
        <v>11</v>
      </c>
      <c r="AN71" s="4" t="s">
        <v>8</v>
      </c>
      <c r="AO71" s="4" t="s">
        <v>8</v>
      </c>
      <c r="AP71" s="5" t="s">
        <v>11</v>
      </c>
      <c r="AQ71" s="5">
        <v>0</v>
      </c>
      <c r="AR71" s="5">
        <v>0</v>
      </c>
      <c r="AS71" s="4">
        <v>0</v>
      </c>
      <c r="AT71" s="5" t="s">
        <v>11</v>
      </c>
      <c r="AU71" s="4">
        <v>0</v>
      </c>
      <c r="AV71" s="5" t="s">
        <v>5</v>
      </c>
      <c r="AW71" s="4">
        <v>3</v>
      </c>
      <c r="AX71" s="4" t="s">
        <v>5</v>
      </c>
      <c r="AY71" s="5" t="s">
        <v>26</v>
      </c>
      <c r="AZ71" s="4">
        <v>5</v>
      </c>
      <c r="BA71" s="4" t="s">
        <v>8</v>
      </c>
      <c r="BB71" s="5" t="s">
        <v>8</v>
      </c>
      <c r="BC71" s="5">
        <v>3</v>
      </c>
      <c r="BD71" s="4">
        <v>5</v>
      </c>
      <c r="BE71" s="4" t="s">
        <v>8</v>
      </c>
      <c r="BF71" s="4" t="s">
        <v>14</v>
      </c>
      <c r="BG71" s="4" t="s">
        <v>5</v>
      </c>
      <c r="BH71" s="4" t="s">
        <v>8</v>
      </c>
      <c r="BI71" s="4" t="s">
        <v>11</v>
      </c>
      <c r="BJ71" s="4" t="s">
        <v>13</v>
      </c>
      <c r="BK71" s="4" t="s">
        <v>11</v>
      </c>
      <c r="BL71" s="5" t="s">
        <v>11</v>
      </c>
      <c r="BM71" s="5">
        <v>5</v>
      </c>
      <c r="BN71" s="4">
        <v>2</v>
      </c>
      <c r="BO71" s="4" t="s">
        <v>8</v>
      </c>
      <c r="BP71" s="4" t="s">
        <v>11</v>
      </c>
      <c r="BQ71" s="4" t="s">
        <v>11</v>
      </c>
      <c r="BR71" s="4" t="s">
        <v>11</v>
      </c>
      <c r="BS71" s="5" t="s">
        <v>11</v>
      </c>
      <c r="BT71" s="5" t="s">
        <v>11</v>
      </c>
      <c r="BU71" s="5">
        <v>0</v>
      </c>
      <c r="BV71" s="5">
        <v>0</v>
      </c>
      <c r="BW71" s="4">
        <v>0</v>
      </c>
      <c r="BX71" s="5">
        <v>0</v>
      </c>
      <c r="BY71" s="5" t="s">
        <v>11</v>
      </c>
      <c r="BZ71" s="4">
        <v>0</v>
      </c>
      <c r="CA71" s="5">
        <v>0</v>
      </c>
      <c r="CB71" s="4" t="s">
        <v>8</v>
      </c>
      <c r="CC71" s="4">
        <v>0</v>
      </c>
      <c r="CD71" s="4" t="s">
        <v>15</v>
      </c>
      <c r="CE71" s="4" t="s">
        <v>11</v>
      </c>
      <c r="CF71" s="26" t="s">
        <v>15</v>
      </c>
      <c r="CG71" s="35" t="s">
        <v>1665</v>
      </c>
      <c r="CH71" s="27">
        <f>VLOOKUP(E71,Criterio_Invierno!$B$5:$C$8,2,0)</f>
        <v>7.5</v>
      </c>
      <c r="CI71" s="24">
        <f>+VLOOKUP(F71,Criterio_Invierno!$B$10:$C$13,2,0)</f>
        <v>5</v>
      </c>
      <c r="CJ71" s="29">
        <f>+IF(X71="Mañana y tarde",Criterio_Invierno!$C$16,IF(X71="Solo mañana",Criterio_Invierno!$C$15,Criterio_Invierno!$C$17))</f>
        <v>5</v>
      </c>
      <c r="CK71" s="24">
        <f>+IF(S71=0,Criterio_Invierno!$C$22,IF(S71&lt;Criterio_Invierno!$B$20,Criterio_Invierno!$C$20,IF(S71&lt;Criterio_Invierno!$B$21,Criterio_Invierno!$C$21,0)))*IF(AN71="SI",Criterio_Invierno!$F$20,Criterio_Invierno!$F$21)*IF(AI71="SI",Criterio_Invierno!$J$20,Criterio_Invierno!$J$21)</f>
        <v>30</v>
      </c>
      <c r="CL71" s="29">
        <f>(IF(AE71="NO",Criterio_Invierno!$C$25,IF(AE71="SI",Criterio_Invierno!$C$26,0))+VLOOKUP(AF71,Criterio_Invierno!$E$25:$F$29,2,FALSE)+IF(AK71="-",Criterio_Invierno!$I$30,IF(ISERROR(VLOOKUP(CONCATENATE(AL71,"-",AM71),Criterio_Invierno!$H$25:$I$29,2,FALSE)),Criterio_Invierno!$I$29,VLOOKUP(CONCATENATE(AL71,"-",AM71),Criterio_Invierno!$H$25:$I$29,2,FALSE))))*IF(AG71="SI",Criterio_Invierno!$L$25,Criterio_Invierno!$L$26)</f>
        <v>50</v>
      </c>
      <c r="CM71" s="24">
        <f>+IF(AR71&gt;Criterio_Invierno!$B$33,Criterio_Invierno!$C$33,0)+IF(AU71&gt;Criterio_Invierno!$E$33,Criterio_Invierno!$F$33,0)+IF(BG71="NO",Criterio_Invierno!$I$33,0)</f>
        <v>0</v>
      </c>
      <c r="CN71" s="24">
        <f>+IF(V71&gt;=Criterio_Invierno!$B$36,Criterio_Invierno!$C$37,IF(V71&gt;=Criterio_Invierno!$B$35,Criterio_Invierno!$C$36,Criterio_Invierno!$C$35))</f>
        <v>1</v>
      </c>
      <c r="CO71" s="30">
        <f>IF(CD71="-",Criterio_Invierno!$G$40,VLOOKUP(CE71,Criterio_Invierno!$B$39:$C$46,2,FALSE))</f>
        <v>1</v>
      </c>
      <c r="CP71" s="28">
        <f>+VLOOKUP(F71,Criterio_Verano!$B$5:$C$7,2,FALSE)</f>
        <v>40</v>
      </c>
      <c r="CQ71" s="24">
        <f>+IF(AA71="SI",Criterio_Verano!$C$10,IF(AB71="SI",Criterio_Verano!$C$13,IF(Z71="SI",Criterio_Verano!$C$11,Criterio_Verano!$D$12)))</f>
        <v>10</v>
      </c>
      <c r="CR71" s="24">
        <f>+IF(S71=0,Criterio_Verano!$C$18,IF(S71&lt;Criterio_Verano!$B$16,Criterio_Verano!$C$16,IF(S71&lt;Criterio_Verano!$B$17,Criterio_Verano!$C$17,Criterio_Verano!$C$18)))+IF(AE71="NO",Criterio_Verano!$F$17,Criterio_Verano!$F$16)</f>
        <v>15</v>
      </c>
      <c r="CS71" s="31">
        <f>+IF(AK71="NO",Criterio_Verano!$C$23,IF(AL71="PERSIANAS",Criterio_Verano!$C$21,Criterio_Verano!$C$22)+IF(AM71="DEFICIENTE",Criterio_Verano!$F$22,Criterio_Verano!$F$21))</f>
        <v>25</v>
      </c>
    </row>
    <row r="72" spans="1:97">
      <c r="A72" s="2" t="s">
        <v>1140</v>
      </c>
      <c r="B72" s="4" t="s">
        <v>1</v>
      </c>
      <c r="C72" s="29">
        <f t="shared" si="2"/>
        <v>112.5</v>
      </c>
      <c r="D72" s="24">
        <f t="shared" si="3"/>
        <v>87.5</v>
      </c>
      <c r="E72" s="2" t="s">
        <v>139</v>
      </c>
      <c r="F72" s="3">
        <v>4</v>
      </c>
      <c r="G72" s="4" t="s">
        <v>1141</v>
      </c>
      <c r="H72" s="4" t="s">
        <v>34</v>
      </c>
      <c r="I72" s="4" t="s">
        <v>235</v>
      </c>
      <c r="J72" s="29" t="str">
        <f>VLOOKUP(I72,SEV_20000!$B$2:$D$89,3,FALSE)</f>
        <v>Sí</v>
      </c>
      <c r="K72" s="4" t="s">
        <v>1142</v>
      </c>
      <c r="L72" s="4" t="s">
        <v>2</v>
      </c>
      <c r="M72" s="4" t="s">
        <v>1143</v>
      </c>
      <c r="N72" s="4" t="s">
        <v>1144</v>
      </c>
      <c r="O72" s="4" t="s">
        <v>1145</v>
      </c>
      <c r="P72" s="4" t="s">
        <v>1146</v>
      </c>
      <c r="Q72" s="4" t="s">
        <v>3</v>
      </c>
      <c r="R72" s="5" t="s">
        <v>1147</v>
      </c>
      <c r="S72" s="4">
        <v>1989</v>
      </c>
      <c r="T72" s="5" t="s">
        <v>1148</v>
      </c>
      <c r="U72" s="5">
        <v>1996</v>
      </c>
      <c r="V72" s="5">
        <v>450</v>
      </c>
      <c r="W72" s="4">
        <v>21</v>
      </c>
      <c r="X72" s="4" t="s">
        <v>4</v>
      </c>
      <c r="Y72" s="4" t="s">
        <v>5</v>
      </c>
      <c r="Z72" s="42" t="s">
        <v>5</v>
      </c>
      <c r="AA72" s="4"/>
      <c r="AB72" s="4" t="s">
        <v>8</v>
      </c>
      <c r="AC72" s="4" t="s">
        <v>5</v>
      </c>
      <c r="AD72" s="4" t="s">
        <v>17</v>
      </c>
      <c r="AE72" s="4" t="s">
        <v>8</v>
      </c>
      <c r="AF72" s="4" t="s">
        <v>7</v>
      </c>
      <c r="AG72" s="4" t="s">
        <v>5</v>
      </c>
      <c r="AH72" s="4" t="s">
        <v>9</v>
      </c>
      <c r="AI72" s="4" t="s">
        <v>8</v>
      </c>
      <c r="AJ72" s="4" t="s">
        <v>11</v>
      </c>
      <c r="AK72" s="4" t="s">
        <v>5</v>
      </c>
      <c r="AL72" s="4" t="s">
        <v>19</v>
      </c>
      <c r="AM72" s="4" t="s">
        <v>20</v>
      </c>
      <c r="AN72" s="4" t="s">
        <v>8</v>
      </c>
      <c r="AO72" s="4" t="s">
        <v>8</v>
      </c>
      <c r="AP72" s="5" t="s">
        <v>11</v>
      </c>
      <c r="AQ72" s="5">
        <v>0</v>
      </c>
      <c r="AR72" s="5">
        <v>0</v>
      </c>
      <c r="AS72" s="4">
        <v>0</v>
      </c>
      <c r="AT72" s="5" t="s">
        <v>11</v>
      </c>
      <c r="AU72" s="4">
        <v>0</v>
      </c>
      <c r="AV72" s="5" t="s">
        <v>5</v>
      </c>
      <c r="AW72" s="4">
        <v>10</v>
      </c>
      <c r="AX72" s="4" t="s">
        <v>5</v>
      </c>
      <c r="AY72" s="5" t="s">
        <v>26</v>
      </c>
      <c r="AZ72" s="4">
        <v>21</v>
      </c>
      <c r="BA72" s="4" t="s">
        <v>8</v>
      </c>
      <c r="BB72" s="5" t="s">
        <v>8</v>
      </c>
      <c r="BC72" s="5">
        <v>10</v>
      </c>
      <c r="BD72" s="4">
        <v>6</v>
      </c>
      <c r="BE72" s="4" t="s">
        <v>8</v>
      </c>
      <c r="BF72" s="4" t="s">
        <v>14</v>
      </c>
      <c r="BG72" s="4" t="s">
        <v>5</v>
      </c>
      <c r="BH72" s="4" t="s">
        <v>8</v>
      </c>
      <c r="BI72" s="4" t="s">
        <v>11</v>
      </c>
      <c r="BJ72" s="4" t="s">
        <v>13</v>
      </c>
      <c r="BK72" s="4" t="s">
        <v>11</v>
      </c>
      <c r="BL72" s="5" t="s">
        <v>11</v>
      </c>
      <c r="BM72" s="5">
        <v>21</v>
      </c>
      <c r="BN72" s="4">
        <v>15</v>
      </c>
      <c r="BO72" s="4" t="s">
        <v>8</v>
      </c>
      <c r="BP72" s="4" t="s">
        <v>11</v>
      </c>
      <c r="BQ72" s="4" t="s">
        <v>11</v>
      </c>
      <c r="BR72" s="4" t="s">
        <v>11</v>
      </c>
      <c r="BS72" s="5" t="s">
        <v>11</v>
      </c>
      <c r="BT72" s="5" t="s">
        <v>11</v>
      </c>
      <c r="BU72" s="5">
        <v>0</v>
      </c>
      <c r="BV72" s="5">
        <v>0</v>
      </c>
      <c r="BW72" s="4">
        <v>0</v>
      </c>
      <c r="BX72" s="5">
        <v>0</v>
      </c>
      <c r="BY72" s="5" t="s">
        <v>11</v>
      </c>
      <c r="BZ72" s="4">
        <v>0</v>
      </c>
      <c r="CA72" s="5">
        <v>0</v>
      </c>
      <c r="CB72" s="4" t="s">
        <v>8</v>
      </c>
      <c r="CC72" s="4">
        <v>0</v>
      </c>
      <c r="CD72" s="4" t="s">
        <v>15</v>
      </c>
      <c r="CE72" s="4" t="s">
        <v>11</v>
      </c>
      <c r="CF72" s="26" t="s">
        <v>15</v>
      </c>
      <c r="CG72" s="35" t="s">
        <v>1718</v>
      </c>
      <c r="CH72" s="27">
        <f>VLOOKUP(E72,Criterio_Invierno!$B$5:$C$8,2,0)</f>
        <v>7.5</v>
      </c>
      <c r="CI72" s="24">
        <f>+VLOOKUP(F72,Criterio_Invierno!$B$10:$C$13,2,0)</f>
        <v>5</v>
      </c>
      <c r="CJ72" s="29">
        <f>+IF(X72="Mañana y tarde",Criterio_Invierno!$C$16,IF(X72="Solo mañana",Criterio_Invierno!$C$15,Criterio_Invierno!$C$17))</f>
        <v>5</v>
      </c>
      <c r="CK72" s="24">
        <f>+IF(S72=0,Criterio_Invierno!$C$22,IF(S72&lt;Criterio_Invierno!$B$20,Criterio_Invierno!$C$20,IF(S72&lt;Criterio_Invierno!$B$21,Criterio_Invierno!$C$21,0)))*IF(AN72="SI",Criterio_Invierno!$F$20,Criterio_Invierno!$F$21)*IF(AI72="SI",Criterio_Invierno!$J$20,Criterio_Invierno!$J$21)</f>
        <v>7.5</v>
      </c>
      <c r="CL72" s="29">
        <f>(IF(AE72="NO",Criterio_Invierno!$C$25,IF(AE72="SI",Criterio_Invierno!$C$26,0))+VLOOKUP(AF72,Criterio_Invierno!$E$25:$F$29,2,FALSE)+IF(AK72="-",Criterio_Invierno!$I$30,IF(ISERROR(VLOOKUP(CONCATENATE(AL72,"-",AM72),Criterio_Invierno!$H$25:$I$29,2,FALSE)),Criterio_Invierno!$I$29,VLOOKUP(CONCATENATE(AL72,"-",AM72),Criterio_Invierno!$H$25:$I$29,2,FALSE))))*IF(AG72="SI",Criterio_Invierno!$L$25,Criterio_Invierno!$L$26)</f>
        <v>50</v>
      </c>
      <c r="CM72" s="24">
        <f>+IF(AR72&gt;Criterio_Invierno!$B$33,Criterio_Invierno!$C$33,0)+IF(AU72&gt;Criterio_Invierno!$E$33,Criterio_Invierno!$F$33,0)+IF(BG72="NO",Criterio_Invierno!$I$33,0)</f>
        <v>0</v>
      </c>
      <c r="CN72" s="24">
        <f>+IF(V72&gt;=Criterio_Invierno!$B$36,Criterio_Invierno!$C$37,IF(V72&gt;=Criterio_Invierno!$B$35,Criterio_Invierno!$C$36,Criterio_Invierno!$C$35))</f>
        <v>1.5</v>
      </c>
      <c r="CO72" s="30">
        <f>IF(CD72="-",Criterio_Invierno!$G$40,VLOOKUP(CE72,Criterio_Invierno!$B$39:$C$46,2,FALSE))</f>
        <v>1</v>
      </c>
      <c r="CP72" s="28">
        <f>+VLOOKUP(F72,Criterio_Verano!$B$5:$C$7,2,FALSE)</f>
        <v>40</v>
      </c>
      <c r="CQ72" s="24">
        <f>+IF(AA72="SI",Criterio_Verano!$C$10,IF(AB72="SI",Criterio_Verano!$C$13,IF(Z72="SI",Criterio_Verano!$C$11,Criterio_Verano!$D$12)))</f>
        <v>10</v>
      </c>
      <c r="CR72" s="24">
        <f>+IF(S72=0,Criterio_Verano!$C$18,IF(S72&lt;Criterio_Verano!$B$16,Criterio_Verano!$C$16,IF(S72&lt;Criterio_Verano!$B$17,Criterio_Verano!$C$17,Criterio_Verano!$C$18)))+IF(AE72="NO",Criterio_Verano!$F$17,Criterio_Verano!$F$16)</f>
        <v>12.5</v>
      </c>
      <c r="CS72" s="31">
        <f>+IF(AK72="NO",Criterio_Verano!$C$23,IF(AL72="PERSIANAS",Criterio_Verano!$C$21,Criterio_Verano!$C$22)+IF(AM72="DEFICIENTE",Criterio_Verano!$F$22,Criterio_Verano!$F$21))</f>
        <v>25</v>
      </c>
    </row>
    <row r="73" spans="1:97">
      <c r="A73" s="2" t="s">
        <v>1248</v>
      </c>
      <c r="B73" s="4" t="s">
        <v>1</v>
      </c>
      <c r="C73" s="29">
        <f t="shared" si="2"/>
        <v>107.5</v>
      </c>
      <c r="D73" s="24">
        <f t="shared" si="3"/>
        <v>87.5</v>
      </c>
      <c r="E73" s="2" t="s">
        <v>139</v>
      </c>
      <c r="F73" s="3">
        <v>4</v>
      </c>
      <c r="G73" s="4" t="s">
        <v>1249</v>
      </c>
      <c r="H73" s="4" t="s">
        <v>34</v>
      </c>
      <c r="I73" s="4" t="s">
        <v>834</v>
      </c>
      <c r="J73" s="29" t="str">
        <f>VLOOKUP(I73,SEV_20000!$B$2:$D$89,3,FALSE)</f>
        <v>Sí</v>
      </c>
      <c r="K73" s="4" t="s">
        <v>1250</v>
      </c>
      <c r="L73" s="4" t="s">
        <v>2</v>
      </c>
      <c r="M73" s="4" t="s">
        <v>1251</v>
      </c>
      <c r="N73" s="4" t="s">
        <v>1252</v>
      </c>
      <c r="O73" s="4" t="s">
        <v>1253</v>
      </c>
      <c r="P73" s="4" t="s">
        <v>1254</v>
      </c>
      <c r="Q73" s="4" t="s">
        <v>30</v>
      </c>
      <c r="R73" s="5" t="s">
        <v>1256</v>
      </c>
      <c r="S73" s="4">
        <v>1995</v>
      </c>
      <c r="T73" s="5" t="s">
        <v>13</v>
      </c>
      <c r="U73" s="5">
        <v>0</v>
      </c>
      <c r="V73" s="5">
        <v>200</v>
      </c>
      <c r="W73" s="4">
        <v>16</v>
      </c>
      <c r="X73" s="4" t="s">
        <v>16</v>
      </c>
      <c r="Y73" s="4" t="s">
        <v>5</v>
      </c>
      <c r="Z73" s="42" t="s">
        <v>5</v>
      </c>
      <c r="AA73" s="4"/>
      <c r="AB73" s="4" t="s">
        <v>5</v>
      </c>
      <c r="AC73" s="4" t="s">
        <v>5</v>
      </c>
      <c r="AD73" s="4" t="s">
        <v>6</v>
      </c>
      <c r="AE73" s="4" t="s">
        <v>8</v>
      </c>
      <c r="AF73" s="4" t="s">
        <v>7</v>
      </c>
      <c r="AG73" s="4" t="s">
        <v>5</v>
      </c>
      <c r="AH73" s="4" t="s">
        <v>9</v>
      </c>
      <c r="AI73" s="4" t="s">
        <v>5</v>
      </c>
      <c r="AJ73" s="4" t="s">
        <v>10</v>
      </c>
      <c r="AK73" s="4" t="s">
        <v>5</v>
      </c>
      <c r="AL73" s="4" t="s">
        <v>23</v>
      </c>
      <c r="AM73" s="4" t="s">
        <v>20</v>
      </c>
      <c r="AN73" s="4" t="s">
        <v>5</v>
      </c>
      <c r="AO73" s="4" t="s">
        <v>8</v>
      </c>
      <c r="AP73" s="5" t="s">
        <v>11</v>
      </c>
      <c r="AQ73" s="5">
        <v>0</v>
      </c>
      <c r="AR73" s="5">
        <v>0</v>
      </c>
      <c r="AS73" s="4">
        <v>0</v>
      </c>
      <c r="AT73" s="5" t="s">
        <v>11</v>
      </c>
      <c r="AU73" s="4">
        <v>0</v>
      </c>
      <c r="AV73" s="5" t="s">
        <v>8</v>
      </c>
      <c r="AW73" s="4">
        <v>0</v>
      </c>
      <c r="AX73" s="4" t="s">
        <v>5</v>
      </c>
      <c r="AY73" s="5" t="s">
        <v>122</v>
      </c>
      <c r="AZ73" s="4">
        <v>1</v>
      </c>
      <c r="BA73" s="4" t="s">
        <v>5</v>
      </c>
      <c r="BB73" s="5" t="s">
        <v>5</v>
      </c>
      <c r="BC73" s="5">
        <v>0</v>
      </c>
      <c r="BD73" s="4">
        <v>4</v>
      </c>
      <c r="BE73" s="4" t="s">
        <v>8</v>
      </c>
      <c r="BF73" s="4" t="s">
        <v>14</v>
      </c>
      <c r="BG73" s="4" t="s">
        <v>5</v>
      </c>
      <c r="BH73" s="4" t="s">
        <v>8</v>
      </c>
      <c r="BI73" s="4" t="s">
        <v>11</v>
      </c>
      <c r="BJ73" s="4" t="s">
        <v>13</v>
      </c>
      <c r="BK73" s="4" t="s">
        <v>11</v>
      </c>
      <c r="BL73" s="5" t="s">
        <v>11</v>
      </c>
      <c r="BM73" s="5">
        <v>16</v>
      </c>
      <c r="BN73" s="4">
        <v>16</v>
      </c>
      <c r="BO73" s="4" t="s">
        <v>8</v>
      </c>
      <c r="BP73" s="4" t="s">
        <v>11</v>
      </c>
      <c r="BQ73" s="4" t="s">
        <v>11</v>
      </c>
      <c r="BR73" s="4" t="s">
        <v>11</v>
      </c>
      <c r="BS73" s="5" t="s">
        <v>11</v>
      </c>
      <c r="BT73" s="5" t="s">
        <v>11</v>
      </c>
      <c r="BU73" s="5">
        <v>0</v>
      </c>
      <c r="BV73" s="5">
        <v>0</v>
      </c>
      <c r="BW73" s="4">
        <v>0</v>
      </c>
      <c r="BX73" s="5">
        <v>0</v>
      </c>
      <c r="BY73" s="5" t="s">
        <v>11</v>
      </c>
      <c r="BZ73" s="4">
        <v>0</v>
      </c>
      <c r="CA73" s="5">
        <v>0</v>
      </c>
      <c r="CB73" s="4" t="s">
        <v>8</v>
      </c>
      <c r="CC73" s="4">
        <v>0</v>
      </c>
      <c r="CD73" s="4" t="s">
        <v>8</v>
      </c>
      <c r="CE73" s="4" t="s">
        <v>11</v>
      </c>
      <c r="CF73" s="26" t="s">
        <v>8</v>
      </c>
      <c r="CG73" s="35" t="s">
        <v>1690</v>
      </c>
      <c r="CH73" s="27">
        <f>VLOOKUP(E73,Criterio_Invierno!$B$5:$C$8,2,0)</f>
        <v>7.5</v>
      </c>
      <c r="CI73" s="24">
        <f>+VLOOKUP(F73,Criterio_Invierno!$B$10:$C$13,2,0)</f>
        <v>5</v>
      </c>
      <c r="CJ73" s="29">
        <f>+IF(X73="Mañana y tarde",Criterio_Invierno!$C$16,IF(X73="Solo mañana",Criterio_Invierno!$C$15,Criterio_Invierno!$C$17))</f>
        <v>15</v>
      </c>
      <c r="CK73" s="24">
        <f>+IF(S73=0,Criterio_Invierno!$C$22,IF(S73&lt;Criterio_Invierno!$B$20,Criterio_Invierno!$C$20,IF(S73&lt;Criterio_Invierno!$B$21,Criterio_Invierno!$C$21,0)))*IF(AN73="SI",Criterio_Invierno!$F$20,Criterio_Invierno!$F$21)*IF(AI73="SI",Criterio_Invierno!$J$20,Criterio_Invierno!$J$21)</f>
        <v>30</v>
      </c>
      <c r="CL73" s="29">
        <f>(IF(AE73="NO",Criterio_Invierno!$C$25,IF(AE73="SI",Criterio_Invierno!$C$26,0))+VLOOKUP(AF73,Criterio_Invierno!$E$25:$F$29,2,FALSE)+IF(AK73="-",Criterio_Invierno!$I$30,IF(ISERROR(VLOOKUP(CONCATENATE(AL73,"-",AM73),Criterio_Invierno!$H$25:$I$29,2,FALSE)),Criterio_Invierno!$I$29,VLOOKUP(CONCATENATE(AL73,"-",AM73),Criterio_Invierno!$H$25:$I$29,2,FALSE))))*IF(AG73="SI",Criterio_Invierno!$L$25,Criterio_Invierno!$L$26)</f>
        <v>50</v>
      </c>
      <c r="CM73" s="24">
        <f>+IF(AR73&gt;Criterio_Invierno!$B$33,Criterio_Invierno!$C$33,0)+IF(AU73&gt;Criterio_Invierno!$E$33,Criterio_Invierno!$F$33,0)+IF(BG73="NO",Criterio_Invierno!$I$33,0)</f>
        <v>0</v>
      </c>
      <c r="CN73" s="24">
        <f>+IF(V73&gt;=Criterio_Invierno!$B$36,Criterio_Invierno!$C$37,IF(V73&gt;=Criterio_Invierno!$B$35,Criterio_Invierno!$C$36,Criterio_Invierno!$C$35))</f>
        <v>1</v>
      </c>
      <c r="CO73" s="30">
        <f>IF(CD73="-",Criterio_Invierno!$G$40,VLOOKUP(CE73,Criterio_Invierno!$B$39:$C$46,2,FALSE))</f>
        <v>1</v>
      </c>
      <c r="CP73" s="28">
        <f>+VLOOKUP(F73,Criterio_Verano!$B$5:$C$7,2,FALSE)</f>
        <v>40</v>
      </c>
      <c r="CQ73" s="24">
        <f>+IF(AA73="SI",Criterio_Verano!$C$10,IF(AB73="SI",Criterio_Verano!$C$13,IF(Z73="SI",Criterio_Verano!$C$11,Criterio_Verano!$D$12)))</f>
        <v>20</v>
      </c>
      <c r="CR73" s="24">
        <f>+IF(S73=0,Criterio_Verano!$C$18,IF(S73&lt;Criterio_Verano!$B$16,Criterio_Verano!$C$16,IF(S73&lt;Criterio_Verano!$B$17,Criterio_Verano!$C$17,Criterio_Verano!$C$18)))+IF(AE73="NO",Criterio_Verano!$F$17,Criterio_Verano!$F$16)</f>
        <v>12.5</v>
      </c>
      <c r="CS73" s="31">
        <f>+IF(AK73="NO",Criterio_Verano!$C$23,IF(AL73="PERSIANAS",Criterio_Verano!$C$21,Criterio_Verano!$C$22)+IF(AM73="DEFICIENTE",Criterio_Verano!$F$22,Criterio_Verano!$F$21))</f>
        <v>15</v>
      </c>
    </row>
    <row r="74" spans="1:97">
      <c r="A74" s="2" t="s">
        <v>1248</v>
      </c>
      <c r="B74" s="4" t="s">
        <v>1</v>
      </c>
      <c r="C74" s="29">
        <f t="shared" si="2"/>
        <v>138.75</v>
      </c>
      <c r="D74" s="24">
        <f t="shared" si="3"/>
        <v>87.5</v>
      </c>
      <c r="E74" s="2" t="s">
        <v>139</v>
      </c>
      <c r="F74" s="3">
        <v>4</v>
      </c>
      <c r="G74" s="4" t="s">
        <v>1249</v>
      </c>
      <c r="H74" s="4" t="s">
        <v>34</v>
      </c>
      <c r="I74" s="4" t="s">
        <v>834</v>
      </c>
      <c r="J74" s="29" t="str">
        <f>VLOOKUP(I74,SEV_20000!$B$2:$D$89,3,FALSE)</f>
        <v>Sí</v>
      </c>
      <c r="K74" s="4" t="s">
        <v>1250</v>
      </c>
      <c r="L74" s="4" t="s">
        <v>2</v>
      </c>
      <c r="M74" s="4" t="s">
        <v>1251</v>
      </c>
      <c r="N74" s="4" t="s">
        <v>1252</v>
      </c>
      <c r="O74" s="4" t="s">
        <v>1253</v>
      </c>
      <c r="P74" s="4" t="s">
        <v>1254</v>
      </c>
      <c r="Q74" s="4" t="s">
        <v>30</v>
      </c>
      <c r="R74" s="5" t="s">
        <v>1255</v>
      </c>
      <c r="S74" s="4">
        <v>1995</v>
      </c>
      <c r="T74" s="5" t="s">
        <v>13</v>
      </c>
      <c r="U74" s="5">
        <v>0</v>
      </c>
      <c r="V74" s="5">
        <v>277</v>
      </c>
      <c r="W74" s="4">
        <v>16</v>
      </c>
      <c r="X74" s="4" t="s">
        <v>4</v>
      </c>
      <c r="Y74" s="4" t="s">
        <v>5</v>
      </c>
      <c r="Z74" s="38" t="s">
        <v>5</v>
      </c>
      <c r="AA74" s="4"/>
      <c r="AB74" s="4" t="s">
        <v>5</v>
      </c>
      <c r="AC74" s="4" t="s">
        <v>5</v>
      </c>
      <c r="AD74" s="4" t="s">
        <v>17</v>
      </c>
      <c r="AE74" s="4" t="s">
        <v>8</v>
      </c>
      <c r="AF74" s="4" t="s">
        <v>7</v>
      </c>
      <c r="AG74" s="4" t="s">
        <v>5</v>
      </c>
      <c r="AH74" s="4" t="s">
        <v>9</v>
      </c>
      <c r="AI74" s="4" t="s">
        <v>8</v>
      </c>
      <c r="AJ74" s="4" t="s">
        <v>11</v>
      </c>
      <c r="AK74" s="4" t="s">
        <v>5</v>
      </c>
      <c r="AL74" s="4" t="s">
        <v>23</v>
      </c>
      <c r="AM74" s="4" t="s">
        <v>20</v>
      </c>
      <c r="AN74" s="24" t="s">
        <v>5</v>
      </c>
      <c r="AO74" s="4" t="s">
        <v>8</v>
      </c>
      <c r="AP74" s="5" t="s">
        <v>11</v>
      </c>
      <c r="AQ74" s="5">
        <v>0</v>
      </c>
      <c r="AR74" s="5">
        <v>0</v>
      </c>
      <c r="AS74" s="4">
        <v>0</v>
      </c>
      <c r="AT74" s="5" t="s">
        <v>11</v>
      </c>
      <c r="AU74" s="4">
        <v>0</v>
      </c>
      <c r="AV74" s="5" t="s">
        <v>8</v>
      </c>
      <c r="AW74" s="4">
        <v>0</v>
      </c>
      <c r="AX74" s="4" t="s">
        <v>8</v>
      </c>
      <c r="AY74" s="5" t="s">
        <v>11</v>
      </c>
      <c r="AZ74" s="4">
        <v>0</v>
      </c>
      <c r="BA74" s="4" t="s">
        <v>13</v>
      </c>
      <c r="BB74" s="5" t="s">
        <v>11</v>
      </c>
      <c r="BC74" s="5">
        <v>0</v>
      </c>
      <c r="BD74" s="4">
        <v>0</v>
      </c>
      <c r="BE74" s="4" t="s">
        <v>8</v>
      </c>
      <c r="BF74" s="4" t="s">
        <v>14</v>
      </c>
      <c r="BG74" s="4" t="s">
        <v>8</v>
      </c>
      <c r="BH74" s="4" t="s">
        <v>8</v>
      </c>
      <c r="BI74" s="4" t="s">
        <v>11</v>
      </c>
      <c r="BJ74" s="4" t="s">
        <v>13</v>
      </c>
      <c r="BK74" s="4" t="s">
        <v>11</v>
      </c>
      <c r="BL74" s="5" t="s">
        <v>11</v>
      </c>
      <c r="BM74" s="5">
        <v>16</v>
      </c>
      <c r="BN74" s="4">
        <v>16</v>
      </c>
      <c r="BO74" s="4" t="s">
        <v>8</v>
      </c>
      <c r="BP74" s="4" t="s">
        <v>11</v>
      </c>
      <c r="BQ74" s="4" t="s">
        <v>11</v>
      </c>
      <c r="BR74" s="4" t="s">
        <v>11</v>
      </c>
      <c r="BS74" s="5" t="s">
        <v>11</v>
      </c>
      <c r="BT74" s="5" t="s">
        <v>11</v>
      </c>
      <c r="BU74" s="5">
        <v>0</v>
      </c>
      <c r="BV74" s="5">
        <v>0</v>
      </c>
      <c r="BW74" s="4">
        <v>0</v>
      </c>
      <c r="BX74" s="5">
        <v>0</v>
      </c>
      <c r="BY74" s="5" t="s">
        <v>11</v>
      </c>
      <c r="BZ74" s="4">
        <v>0</v>
      </c>
      <c r="CA74" s="5">
        <v>0</v>
      </c>
      <c r="CB74" s="4" t="s">
        <v>8</v>
      </c>
      <c r="CC74" s="4">
        <v>0</v>
      </c>
      <c r="CD74" s="4" t="s">
        <v>8</v>
      </c>
      <c r="CE74" s="4" t="s">
        <v>11</v>
      </c>
      <c r="CF74" s="26" t="s">
        <v>8</v>
      </c>
      <c r="CG74" s="35" t="s">
        <v>1689</v>
      </c>
      <c r="CH74" s="27">
        <f>VLOOKUP(E74,Criterio_Invierno!$B$5:$C$8,2,0)</f>
        <v>7.5</v>
      </c>
      <c r="CI74" s="24">
        <f>+VLOOKUP(F74,Criterio_Invierno!$B$10:$C$13,2,0)</f>
        <v>5</v>
      </c>
      <c r="CJ74" s="29">
        <f>+IF(X74="Mañana y tarde",Criterio_Invierno!$C$16,IF(X74="Solo mañana",Criterio_Invierno!$C$15,Criterio_Invierno!$C$17))</f>
        <v>5</v>
      </c>
      <c r="CK74" s="24">
        <f>+IF(S74=0,Criterio_Invierno!$C$22,IF(S74&lt;Criterio_Invierno!$B$20,Criterio_Invierno!$C$20,IF(S74&lt;Criterio_Invierno!$B$21,Criterio_Invierno!$C$21,0)))*IF(AN74="SI",Criterio_Invierno!$F$20,Criterio_Invierno!$F$21)*IF(AI74="SI",Criterio_Invierno!$J$20,Criterio_Invierno!$J$21)</f>
        <v>15</v>
      </c>
      <c r="CL74" s="29">
        <f>(IF(AE74="NO",Criterio_Invierno!$C$25,IF(AE74="SI",Criterio_Invierno!$C$26,0))+VLOOKUP(AF74,Criterio_Invierno!$E$25:$F$29,2,FALSE)+IF(AK74="-",Criterio_Invierno!$I$30,IF(ISERROR(VLOOKUP(CONCATENATE(AL74,"-",AM74),Criterio_Invierno!$H$25:$I$29,2,FALSE)),Criterio_Invierno!$I$29,VLOOKUP(CONCATENATE(AL74,"-",AM74),Criterio_Invierno!$H$25:$I$29,2,FALSE))))*IF(AG74="SI",Criterio_Invierno!$L$25,Criterio_Invierno!$L$26)</f>
        <v>50</v>
      </c>
      <c r="CM74" s="24">
        <f>+IF(AR74&gt;Criterio_Invierno!$B$33,Criterio_Invierno!$C$33,0)+IF(AU74&gt;Criterio_Invierno!$E$33,Criterio_Invierno!$F$33,0)+IF(BG74="NO",Criterio_Invierno!$I$33,0)</f>
        <v>10</v>
      </c>
      <c r="CN74" s="24">
        <f>+IF(V74&gt;=Criterio_Invierno!$B$36,Criterio_Invierno!$C$37,IF(V74&gt;=Criterio_Invierno!$B$35,Criterio_Invierno!$C$36,Criterio_Invierno!$C$35))</f>
        <v>1.5</v>
      </c>
      <c r="CO74" s="30">
        <f>IF(CD74="-",Criterio_Invierno!$G$40,VLOOKUP(CE74,Criterio_Invierno!$B$39:$C$46,2,FALSE))</f>
        <v>1</v>
      </c>
      <c r="CP74" s="28">
        <f>+VLOOKUP(F74,Criterio_Verano!$B$5:$C$7,2,FALSE)</f>
        <v>40</v>
      </c>
      <c r="CQ74" s="24">
        <f>+IF(AA74="SI",Criterio_Verano!$C$10,IF(AB74="SI",Criterio_Verano!$C$13,IF(Z74="SI",Criterio_Verano!$C$11,Criterio_Verano!$D$12)))</f>
        <v>20</v>
      </c>
      <c r="CR74" s="24">
        <f>+IF(S74=0,Criterio_Verano!$C$18,IF(S74&lt;Criterio_Verano!$B$16,Criterio_Verano!$C$16,IF(S74&lt;Criterio_Verano!$B$17,Criterio_Verano!$C$17,Criterio_Verano!$C$18)))+IF(AE74="NO",Criterio_Verano!$F$17,Criterio_Verano!$F$16)</f>
        <v>12.5</v>
      </c>
      <c r="CS74" s="31">
        <f>+IF(AK74="NO",Criterio_Verano!$C$23,IF(AL74="PERSIANAS",Criterio_Verano!$C$21,Criterio_Verano!$C$22)+IF(AM74="DEFICIENTE",Criterio_Verano!$F$22,Criterio_Verano!$F$21))</f>
        <v>15</v>
      </c>
    </row>
    <row r="75" spans="1:97">
      <c r="A75" s="2" t="s">
        <v>696</v>
      </c>
      <c r="B75" s="4" t="s">
        <v>1</v>
      </c>
      <c r="C75" s="29">
        <f t="shared" si="2"/>
        <v>57.5</v>
      </c>
      <c r="D75" s="24">
        <f t="shared" si="3"/>
        <v>87.5</v>
      </c>
      <c r="E75" s="2" t="s">
        <v>139</v>
      </c>
      <c r="F75" s="3">
        <v>4</v>
      </c>
      <c r="G75" s="4" t="s">
        <v>697</v>
      </c>
      <c r="H75" s="4" t="s">
        <v>34</v>
      </c>
      <c r="I75" s="4" t="s">
        <v>279</v>
      </c>
      <c r="J75" s="29" t="str">
        <f>VLOOKUP(I75,SEV_20000!$B$2:$D$89,3,FALSE)</f>
        <v>Sí</v>
      </c>
      <c r="K75" s="4" t="s">
        <v>698</v>
      </c>
      <c r="L75" s="4" t="s">
        <v>2</v>
      </c>
      <c r="M75" s="4" t="s">
        <v>699</v>
      </c>
      <c r="N75" s="4" t="s">
        <v>700</v>
      </c>
      <c r="O75" s="4" t="s">
        <v>701</v>
      </c>
      <c r="P75" s="4" t="s">
        <v>702</v>
      </c>
      <c r="Q75" s="4" t="s">
        <v>30</v>
      </c>
      <c r="R75" s="5" t="s">
        <v>45</v>
      </c>
      <c r="S75" s="4">
        <v>1980</v>
      </c>
      <c r="T75" s="5" t="s">
        <v>13</v>
      </c>
      <c r="U75" s="5">
        <v>1985</v>
      </c>
      <c r="V75" s="5">
        <v>176</v>
      </c>
      <c r="W75" s="4">
        <v>10</v>
      </c>
      <c r="X75" s="4" t="s">
        <v>4</v>
      </c>
      <c r="Y75" s="4" t="s">
        <v>5</v>
      </c>
      <c r="Z75" s="42" t="s">
        <v>5</v>
      </c>
      <c r="AA75" s="4"/>
      <c r="AB75" s="4" t="s">
        <v>8</v>
      </c>
      <c r="AC75" s="4" t="s">
        <v>8</v>
      </c>
      <c r="AD75" s="4" t="s">
        <v>6</v>
      </c>
      <c r="AE75" s="4" t="s">
        <v>8</v>
      </c>
      <c r="AF75" s="4" t="s">
        <v>7</v>
      </c>
      <c r="AG75" s="4" t="s">
        <v>8</v>
      </c>
      <c r="AH75" s="4" t="s">
        <v>9</v>
      </c>
      <c r="AI75" s="4" t="s">
        <v>5</v>
      </c>
      <c r="AJ75" s="4" t="s">
        <v>10</v>
      </c>
      <c r="AK75" s="4" t="s">
        <v>8</v>
      </c>
      <c r="AL75" s="4" t="s">
        <v>11</v>
      </c>
      <c r="AM75" s="4" t="s">
        <v>11</v>
      </c>
      <c r="AN75" s="4" t="s">
        <v>8</v>
      </c>
      <c r="AO75" s="4" t="s">
        <v>8</v>
      </c>
      <c r="AP75" s="5" t="s">
        <v>11</v>
      </c>
      <c r="AQ75" s="5">
        <v>0</v>
      </c>
      <c r="AR75" s="5">
        <v>0</v>
      </c>
      <c r="AS75" s="4">
        <v>0</v>
      </c>
      <c r="AT75" s="5" t="s">
        <v>11</v>
      </c>
      <c r="AU75" s="4">
        <v>0</v>
      </c>
      <c r="AV75" s="5" t="s">
        <v>8</v>
      </c>
      <c r="AW75" s="4">
        <v>0</v>
      </c>
      <c r="AX75" s="4" t="s">
        <v>5</v>
      </c>
      <c r="AY75" s="5" t="s">
        <v>26</v>
      </c>
      <c r="AZ75" s="4">
        <v>10</v>
      </c>
      <c r="BA75" s="4" t="s">
        <v>8</v>
      </c>
      <c r="BB75" s="5" t="s">
        <v>5</v>
      </c>
      <c r="BC75" s="5">
        <v>3</v>
      </c>
      <c r="BD75" s="4">
        <v>5</v>
      </c>
      <c r="BE75" s="4" t="s">
        <v>8</v>
      </c>
      <c r="BF75" s="4" t="s">
        <v>60</v>
      </c>
      <c r="BG75" s="4" t="s">
        <v>5</v>
      </c>
      <c r="BH75" s="4" t="s">
        <v>8</v>
      </c>
      <c r="BI75" s="4" t="s">
        <v>11</v>
      </c>
      <c r="BJ75" s="4" t="s">
        <v>13</v>
      </c>
      <c r="BK75" s="4" t="s">
        <v>11</v>
      </c>
      <c r="BL75" s="5" t="s">
        <v>11</v>
      </c>
      <c r="BM75" s="5">
        <v>7</v>
      </c>
      <c r="BN75" s="4">
        <v>7</v>
      </c>
      <c r="BO75" s="4" t="s">
        <v>8</v>
      </c>
      <c r="BP75" s="4" t="s">
        <v>11</v>
      </c>
      <c r="BQ75" s="4" t="s">
        <v>11</v>
      </c>
      <c r="BR75" s="4" t="s">
        <v>11</v>
      </c>
      <c r="BS75" s="5" t="s">
        <v>11</v>
      </c>
      <c r="BT75" s="5" t="s">
        <v>11</v>
      </c>
      <c r="BU75" s="5">
        <v>0</v>
      </c>
      <c r="BV75" s="5">
        <v>0</v>
      </c>
      <c r="BW75" s="4">
        <v>0</v>
      </c>
      <c r="BX75" s="5">
        <v>0</v>
      </c>
      <c r="BY75" s="5" t="s">
        <v>11</v>
      </c>
      <c r="BZ75" s="4">
        <v>0</v>
      </c>
      <c r="CA75" s="5">
        <v>0</v>
      </c>
      <c r="CB75" s="4" t="s">
        <v>8</v>
      </c>
      <c r="CC75" s="4">
        <v>0</v>
      </c>
      <c r="CD75" s="4" t="s">
        <v>8</v>
      </c>
      <c r="CE75" s="4" t="s">
        <v>11</v>
      </c>
      <c r="CF75" s="26" t="s">
        <v>8</v>
      </c>
      <c r="CG75" s="35" t="s">
        <v>1718</v>
      </c>
      <c r="CH75" s="27">
        <f>VLOOKUP(E75,Criterio_Invierno!$B$5:$C$8,2,0)</f>
        <v>7.5</v>
      </c>
      <c r="CI75" s="24">
        <f>+VLOOKUP(F75,Criterio_Invierno!$B$10:$C$13,2,0)</f>
        <v>5</v>
      </c>
      <c r="CJ75" s="29">
        <f>+IF(X75="Mañana y tarde",Criterio_Invierno!$C$16,IF(X75="Solo mañana",Criterio_Invierno!$C$15,Criterio_Invierno!$C$17))</f>
        <v>5</v>
      </c>
      <c r="CK75" s="24">
        <f>+IF(S75=0,Criterio_Invierno!$C$22,IF(S75&lt;Criterio_Invierno!$B$20,Criterio_Invierno!$C$20,IF(S75&lt;Criterio_Invierno!$B$21,Criterio_Invierno!$C$21,0)))*IF(AN75="SI",Criterio_Invierno!$F$20,Criterio_Invierno!$F$21)*IF(AI75="SI",Criterio_Invierno!$J$20,Criterio_Invierno!$J$21)</f>
        <v>15</v>
      </c>
      <c r="CL75" s="29">
        <f>(IF(AE75="NO",Criterio_Invierno!$C$25,IF(AE75="SI",Criterio_Invierno!$C$26,0))+VLOOKUP(AF75,Criterio_Invierno!$E$25:$F$29,2,FALSE)+IF(AK75="-",Criterio_Invierno!$I$30,IF(ISERROR(VLOOKUP(CONCATENATE(AL75,"-",AM75),Criterio_Invierno!$H$25:$I$29,2,FALSE)),Criterio_Invierno!$I$29,VLOOKUP(CONCATENATE(AL75,"-",AM75),Criterio_Invierno!$H$25:$I$29,2,FALSE))))*IF(AG75="SI",Criterio_Invierno!$L$25,Criterio_Invierno!$L$26)</f>
        <v>25</v>
      </c>
      <c r="CM75" s="24">
        <f>+IF(AR75&gt;Criterio_Invierno!$B$33,Criterio_Invierno!$C$33,0)+IF(AU75&gt;Criterio_Invierno!$E$33,Criterio_Invierno!$F$33,0)+IF(BG75="NO",Criterio_Invierno!$I$33,0)</f>
        <v>0</v>
      </c>
      <c r="CN75" s="24">
        <f>+IF(V75&gt;=Criterio_Invierno!$B$36,Criterio_Invierno!$C$37,IF(V75&gt;=Criterio_Invierno!$B$35,Criterio_Invierno!$C$36,Criterio_Invierno!$C$35))</f>
        <v>1</v>
      </c>
      <c r="CO75" s="30">
        <f>IF(CD75="-",Criterio_Invierno!$G$40,VLOOKUP(CE75,Criterio_Invierno!$B$39:$C$46,2,FALSE))</f>
        <v>1</v>
      </c>
      <c r="CP75" s="28">
        <f>+VLOOKUP(F75,Criterio_Verano!$B$5:$C$7,2,FALSE)</f>
        <v>40</v>
      </c>
      <c r="CQ75" s="24">
        <f>+IF(AA75="SI",Criterio_Verano!$C$10,IF(AB75="SI",Criterio_Verano!$C$13,IF(Z75="SI",Criterio_Verano!$C$11,Criterio_Verano!$D$12)))</f>
        <v>10</v>
      </c>
      <c r="CR75" s="24">
        <f>+IF(S75=0,Criterio_Verano!$C$18,IF(S75&lt;Criterio_Verano!$B$16,Criterio_Verano!$C$16,IF(S75&lt;Criterio_Verano!$B$17,Criterio_Verano!$C$17,Criterio_Verano!$C$18)))+IF(AE75="NO",Criterio_Verano!$F$17,Criterio_Verano!$F$16)</f>
        <v>12.5</v>
      </c>
      <c r="CS75" s="31">
        <f>+IF(AK75="NO",Criterio_Verano!$C$23,IF(AL75="PERSIANAS",Criterio_Verano!$C$21,Criterio_Verano!$C$22)+IF(AM75="DEFICIENTE",Criterio_Verano!$F$22,Criterio_Verano!$F$21))</f>
        <v>25</v>
      </c>
    </row>
    <row r="76" spans="1:97">
      <c r="A76" s="2" t="s">
        <v>514</v>
      </c>
      <c r="B76" s="4" t="s">
        <v>1</v>
      </c>
      <c r="C76" s="29">
        <f t="shared" si="2"/>
        <v>112.5</v>
      </c>
      <c r="D76" s="24">
        <f t="shared" si="3"/>
        <v>87.5</v>
      </c>
      <c r="E76" s="2" t="s">
        <v>139</v>
      </c>
      <c r="F76" s="3">
        <v>4</v>
      </c>
      <c r="G76" s="4" t="s">
        <v>515</v>
      </c>
      <c r="H76" s="4" t="s">
        <v>34</v>
      </c>
      <c r="I76" s="4" t="s">
        <v>279</v>
      </c>
      <c r="J76" s="29" t="str">
        <f>VLOOKUP(I76,SEV_20000!$B$2:$D$89,3,FALSE)</f>
        <v>Sí</v>
      </c>
      <c r="K76" s="4" t="s">
        <v>516</v>
      </c>
      <c r="L76" s="4" t="s">
        <v>2</v>
      </c>
      <c r="M76" s="4" t="s">
        <v>517</v>
      </c>
      <c r="N76" s="4" t="s">
        <v>518</v>
      </c>
      <c r="O76" s="4" t="s">
        <v>519</v>
      </c>
      <c r="P76" s="4" t="s">
        <v>520</v>
      </c>
      <c r="Q76" s="4" t="s">
        <v>3</v>
      </c>
      <c r="R76" s="5" t="s">
        <v>61</v>
      </c>
      <c r="S76" s="4">
        <v>1984</v>
      </c>
      <c r="T76" s="5" t="s">
        <v>280</v>
      </c>
      <c r="U76" s="5">
        <v>0</v>
      </c>
      <c r="V76" s="5">
        <v>180</v>
      </c>
      <c r="W76" s="4">
        <v>5</v>
      </c>
      <c r="X76" s="4" t="s">
        <v>4</v>
      </c>
      <c r="Y76" s="4" t="s">
        <v>8</v>
      </c>
      <c r="Z76" s="42" t="s">
        <v>5</v>
      </c>
      <c r="AA76" s="4"/>
      <c r="AB76" s="4" t="s">
        <v>8</v>
      </c>
      <c r="AC76" s="4" t="s">
        <v>8</v>
      </c>
      <c r="AD76" s="4" t="s">
        <v>17</v>
      </c>
      <c r="AE76" s="4" t="s">
        <v>8</v>
      </c>
      <c r="AF76" s="4" t="s">
        <v>22</v>
      </c>
      <c r="AG76" s="4" t="s">
        <v>5</v>
      </c>
      <c r="AH76" s="4" t="s">
        <v>9</v>
      </c>
      <c r="AI76" s="4" t="s">
        <v>5</v>
      </c>
      <c r="AJ76" s="4" t="s">
        <v>10</v>
      </c>
      <c r="AK76" s="4" t="s">
        <v>5</v>
      </c>
      <c r="AL76" s="4" t="s">
        <v>19</v>
      </c>
      <c r="AM76" s="4" t="s">
        <v>20</v>
      </c>
      <c r="AN76" s="4" t="s">
        <v>8</v>
      </c>
      <c r="AO76" s="4" t="s">
        <v>8</v>
      </c>
      <c r="AP76" s="5" t="s">
        <v>11</v>
      </c>
      <c r="AQ76" s="5">
        <v>0</v>
      </c>
      <c r="AR76" s="5">
        <v>0</v>
      </c>
      <c r="AS76" s="4">
        <v>0</v>
      </c>
      <c r="AT76" s="5" t="s">
        <v>11</v>
      </c>
      <c r="AU76" s="4">
        <v>0</v>
      </c>
      <c r="AV76" s="5" t="s">
        <v>8</v>
      </c>
      <c r="AW76" s="4">
        <v>0</v>
      </c>
      <c r="AX76" s="4" t="s">
        <v>5</v>
      </c>
      <c r="AY76" s="5" t="s">
        <v>26</v>
      </c>
      <c r="AZ76" s="4">
        <v>2</v>
      </c>
      <c r="BA76" s="4" t="s">
        <v>8</v>
      </c>
      <c r="BB76" s="5" t="s">
        <v>8</v>
      </c>
      <c r="BC76" s="5">
        <v>1</v>
      </c>
      <c r="BD76" s="4">
        <v>5</v>
      </c>
      <c r="BE76" s="4" t="s">
        <v>5</v>
      </c>
      <c r="BF76" s="4" t="s">
        <v>60</v>
      </c>
      <c r="BG76" s="4" t="s">
        <v>8</v>
      </c>
      <c r="BH76" s="4" t="s">
        <v>8</v>
      </c>
      <c r="BI76" s="4" t="s">
        <v>11</v>
      </c>
      <c r="BJ76" s="4" t="s">
        <v>13</v>
      </c>
      <c r="BK76" s="4" t="s">
        <v>11</v>
      </c>
      <c r="BL76" s="5" t="s">
        <v>11</v>
      </c>
      <c r="BM76" s="5">
        <v>4</v>
      </c>
      <c r="BN76" s="4">
        <v>4</v>
      </c>
      <c r="BO76" s="4" t="s">
        <v>8</v>
      </c>
      <c r="BP76" s="4" t="s">
        <v>11</v>
      </c>
      <c r="BQ76" s="4" t="s">
        <v>11</v>
      </c>
      <c r="BR76" s="4" t="s">
        <v>11</v>
      </c>
      <c r="BS76" s="5" t="s">
        <v>11</v>
      </c>
      <c r="BT76" s="5" t="s">
        <v>11</v>
      </c>
      <c r="BU76" s="5">
        <v>0</v>
      </c>
      <c r="BV76" s="5">
        <v>0</v>
      </c>
      <c r="BW76" s="4">
        <v>0</v>
      </c>
      <c r="BX76" s="5">
        <v>0</v>
      </c>
      <c r="BY76" s="5" t="s">
        <v>11</v>
      </c>
      <c r="BZ76" s="4">
        <v>0</v>
      </c>
      <c r="CA76" s="5">
        <v>0</v>
      </c>
      <c r="CB76" s="4" t="s">
        <v>8</v>
      </c>
      <c r="CC76" s="4">
        <v>0</v>
      </c>
      <c r="CD76" s="4" t="s">
        <v>8</v>
      </c>
      <c r="CE76" s="4" t="s">
        <v>11</v>
      </c>
      <c r="CF76" s="26" t="s">
        <v>8</v>
      </c>
      <c r="CG76" s="35" t="s">
        <v>1574</v>
      </c>
      <c r="CH76" s="27">
        <f>VLOOKUP(E76,Criterio_Invierno!$B$5:$C$8,2,0)</f>
        <v>7.5</v>
      </c>
      <c r="CI76" s="24">
        <f>+VLOOKUP(F76,Criterio_Invierno!$B$10:$C$13,2,0)</f>
        <v>5</v>
      </c>
      <c r="CJ76" s="29">
        <f>+IF(X76="Mañana y tarde",Criterio_Invierno!$C$16,IF(X76="Solo mañana",Criterio_Invierno!$C$15,Criterio_Invierno!$C$17))</f>
        <v>5</v>
      </c>
      <c r="CK76" s="24">
        <f>+IF(S76=0,Criterio_Invierno!$C$22,IF(S76&lt;Criterio_Invierno!$B$20,Criterio_Invierno!$C$20,IF(S76&lt;Criterio_Invierno!$B$21,Criterio_Invierno!$C$21,0)))*IF(AN76="SI",Criterio_Invierno!$F$20,Criterio_Invierno!$F$21)*IF(AI76="SI",Criterio_Invierno!$J$20,Criterio_Invierno!$J$21)</f>
        <v>15</v>
      </c>
      <c r="CL76" s="29">
        <f>(IF(AE76="NO",Criterio_Invierno!$C$25,IF(AE76="SI",Criterio_Invierno!$C$26,0))+VLOOKUP(AF76,Criterio_Invierno!$E$25:$F$29,2,FALSE)+IF(AK76="-",Criterio_Invierno!$I$30,IF(ISERROR(VLOOKUP(CONCATENATE(AL76,"-",AM76),Criterio_Invierno!$H$25:$I$29,2,FALSE)),Criterio_Invierno!$I$29,VLOOKUP(CONCATENATE(AL76,"-",AM76),Criterio_Invierno!$H$25:$I$29,2,FALSE))))*IF(AG76="SI",Criterio_Invierno!$L$25,Criterio_Invierno!$L$26)</f>
        <v>70</v>
      </c>
      <c r="CM76" s="24">
        <f>+IF(AR76&gt;Criterio_Invierno!$B$33,Criterio_Invierno!$C$33,0)+IF(AU76&gt;Criterio_Invierno!$E$33,Criterio_Invierno!$F$33,0)+IF(BG76="NO",Criterio_Invierno!$I$33,0)</f>
        <v>10</v>
      </c>
      <c r="CN76" s="24">
        <f>+IF(V76&gt;=Criterio_Invierno!$B$36,Criterio_Invierno!$C$37,IF(V76&gt;=Criterio_Invierno!$B$35,Criterio_Invierno!$C$36,Criterio_Invierno!$C$35))</f>
        <v>1</v>
      </c>
      <c r="CO76" s="30">
        <f>IF(CD76="-",Criterio_Invierno!$G$40,VLOOKUP(CE76,Criterio_Invierno!$B$39:$C$46,2,FALSE))</f>
        <v>1</v>
      </c>
      <c r="CP76" s="28">
        <f>+VLOOKUP(F76,Criterio_Verano!$B$5:$C$7,2,FALSE)</f>
        <v>40</v>
      </c>
      <c r="CQ76" s="24">
        <f>+IF(AA76="SI",Criterio_Verano!$C$10,IF(AB76="SI",Criterio_Verano!$C$13,IF(Z76="SI",Criterio_Verano!$C$11,Criterio_Verano!$D$12)))</f>
        <v>10</v>
      </c>
      <c r="CR76" s="24">
        <f>+IF(S76=0,Criterio_Verano!$C$18,IF(S76&lt;Criterio_Verano!$B$16,Criterio_Verano!$C$16,IF(S76&lt;Criterio_Verano!$B$17,Criterio_Verano!$C$17,Criterio_Verano!$C$18)))+IF(AE76="NO",Criterio_Verano!$F$17,Criterio_Verano!$F$16)</f>
        <v>12.5</v>
      </c>
      <c r="CS76" s="31">
        <f>+IF(AK76="NO",Criterio_Verano!$C$23,IF(AL76="PERSIANAS",Criterio_Verano!$C$21,Criterio_Verano!$C$22)+IF(AM76="DEFICIENTE",Criterio_Verano!$F$22,Criterio_Verano!$F$21))</f>
        <v>25</v>
      </c>
    </row>
    <row r="77" spans="1:97">
      <c r="A77" s="2" t="s">
        <v>281</v>
      </c>
      <c r="B77" s="4" t="s">
        <v>1</v>
      </c>
      <c r="C77" s="29">
        <f t="shared" si="2"/>
        <v>168.75</v>
      </c>
      <c r="D77" s="24">
        <f t="shared" si="3"/>
        <v>87.5</v>
      </c>
      <c r="E77" s="2" t="s">
        <v>139</v>
      </c>
      <c r="F77" s="3">
        <v>4</v>
      </c>
      <c r="G77" s="4" t="s">
        <v>282</v>
      </c>
      <c r="H77" s="4" t="s">
        <v>34</v>
      </c>
      <c r="I77" s="4" t="s">
        <v>283</v>
      </c>
      <c r="J77" s="29" t="str">
        <f>VLOOKUP(I77,SEV_20000!$B$2:$D$89,3,FALSE)</f>
        <v>Sí</v>
      </c>
      <c r="K77" s="4" t="s">
        <v>284</v>
      </c>
      <c r="L77" s="4" t="s">
        <v>2</v>
      </c>
      <c r="M77" s="4" t="s">
        <v>285</v>
      </c>
      <c r="N77" s="4" t="s">
        <v>286</v>
      </c>
      <c r="O77" s="4" t="s">
        <v>287</v>
      </c>
      <c r="P77" s="4" t="s">
        <v>288</v>
      </c>
      <c r="Q77" s="4" t="s">
        <v>3</v>
      </c>
      <c r="R77" s="5" t="s">
        <v>44</v>
      </c>
      <c r="S77" s="4">
        <v>1987</v>
      </c>
      <c r="T77" s="5" t="s">
        <v>13</v>
      </c>
      <c r="U77" s="5">
        <v>2008</v>
      </c>
      <c r="V77" s="5">
        <v>390</v>
      </c>
      <c r="W77" s="4">
        <v>19</v>
      </c>
      <c r="X77" s="4" t="s">
        <v>16</v>
      </c>
      <c r="Y77" s="4" t="s">
        <v>5</v>
      </c>
      <c r="Z77" s="42" t="s">
        <v>5</v>
      </c>
      <c r="AA77" s="4"/>
      <c r="AB77" s="4" t="s">
        <v>8</v>
      </c>
      <c r="AC77" s="4" t="s">
        <v>8</v>
      </c>
      <c r="AD77" s="4" t="s">
        <v>17</v>
      </c>
      <c r="AE77" s="4" t="s">
        <v>8</v>
      </c>
      <c r="AF77" s="4" t="s">
        <v>22</v>
      </c>
      <c r="AG77" s="4" t="s">
        <v>5</v>
      </c>
      <c r="AH77" s="4" t="s">
        <v>9</v>
      </c>
      <c r="AI77" s="4" t="s">
        <v>5</v>
      </c>
      <c r="AJ77" s="4" t="s">
        <v>29</v>
      </c>
      <c r="AK77" s="4" t="s">
        <v>5</v>
      </c>
      <c r="AL77" s="4" t="s">
        <v>19</v>
      </c>
      <c r="AM77" s="4" t="s">
        <v>20</v>
      </c>
      <c r="AN77" s="4" t="s">
        <v>8</v>
      </c>
      <c r="AO77" s="4" t="s">
        <v>5</v>
      </c>
      <c r="AP77" s="5" t="s">
        <v>39</v>
      </c>
      <c r="AQ77" s="5">
        <v>0</v>
      </c>
      <c r="AR77" s="5">
        <v>0</v>
      </c>
      <c r="AS77" s="4">
        <v>4</v>
      </c>
      <c r="AT77" s="5" t="s">
        <v>8</v>
      </c>
      <c r="AU77" s="4">
        <v>0</v>
      </c>
      <c r="AV77" s="5" t="s">
        <v>8</v>
      </c>
      <c r="AW77" s="4">
        <v>0</v>
      </c>
      <c r="AX77" s="4" t="s">
        <v>5</v>
      </c>
      <c r="AY77" s="5" t="s">
        <v>26</v>
      </c>
      <c r="AZ77" s="4">
        <v>13</v>
      </c>
      <c r="BA77" s="4" t="s">
        <v>5</v>
      </c>
      <c r="BB77" s="5" t="s">
        <v>5</v>
      </c>
      <c r="BC77" s="5">
        <v>2</v>
      </c>
      <c r="BD77" s="4">
        <v>4</v>
      </c>
      <c r="BE77" s="4" t="s">
        <v>8</v>
      </c>
      <c r="BF77" s="4" t="s">
        <v>14</v>
      </c>
      <c r="BG77" s="4" t="s">
        <v>5</v>
      </c>
      <c r="BH77" s="4" t="s">
        <v>8</v>
      </c>
      <c r="BI77" s="4" t="s">
        <v>11</v>
      </c>
      <c r="BJ77" s="4" t="s">
        <v>13</v>
      </c>
      <c r="BK77" s="4" t="s">
        <v>11</v>
      </c>
      <c r="BL77" s="5" t="s">
        <v>11</v>
      </c>
      <c r="BM77" s="5">
        <v>18</v>
      </c>
      <c r="BN77" s="4">
        <v>16</v>
      </c>
      <c r="BO77" s="4" t="s">
        <v>8</v>
      </c>
      <c r="BP77" s="4" t="s">
        <v>11</v>
      </c>
      <c r="BQ77" s="4" t="s">
        <v>11</v>
      </c>
      <c r="BR77" s="4" t="s">
        <v>11</v>
      </c>
      <c r="BS77" s="5" t="s">
        <v>11</v>
      </c>
      <c r="BT77" s="5" t="s">
        <v>11</v>
      </c>
      <c r="BU77" s="5">
        <v>0</v>
      </c>
      <c r="BV77" s="5">
        <v>0</v>
      </c>
      <c r="BW77" s="4">
        <v>0</v>
      </c>
      <c r="BX77" s="5">
        <v>0</v>
      </c>
      <c r="BY77" s="5" t="s">
        <v>11</v>
      </c>
      <c r="BZ77" s="4">
        <v>0</v>
      </c>
      <c r="CA77" s="5">
        <v>0</v>
      </c>
      <c r="CB77" s="4" t="s">
        <v>8</v>
      </c>
      <c r="CC77" s="4">
        <v>0</v>
      </c>
      <c r="CD77" s="4" t="s">
        <v>15</v>
      </c>
      <c r="CE77" s="4" t="s">
        <v>11</v>
      </c>
      <c r="CF77" s="26" t="s">
        <v>15</v>
      </c>
      <c r="CG77" s="35" t="s">
        <v>1540</v>
      </c>
      <c r="CH77" s="27">
        <f>VLOOKUP(E77,Criterio_Invierno!$B$5:$C$8,2,0)</f>
        <v>7.5</v>
      </c>
      <c r="CI77" s="24">
        <f>+VLOOKUP(F77,Criterio_Invierno!$B$10:$C$13,2,0)</f>
        <v>5</v>
      </c>
      <c r="CJ77" s="29">
        <f>+IF(X77="Mañana y tarde",Criterio_Invierno!$C$16,IF(X77="Solo mañana",Criterio_Invierno!$C$15,Criterio_Invierno!$C$17))</f>
        <v>15</v>
      </c>
      <c r="CK77" s="24">
        <f>+IF(S77=0,Criterio_Invierno!$C$22,IF(S77&lt;Criterio_Invierno!$B$20,Criterio_Invierno!$C$20,IF(S77&lt;Criterio_Invierno!$B$21,Criterio_Invierno!$C$21,0)))*IF(AN77="SI",Criterio_Invierno!$F$20,Criterio_Invierno!$F$21)*IF(AI77="SI",Criterio_Invierno!$J$20,Criterio_Invierno!$J$21)</f>
        <v>15</v>
      </c>
      <c r="CL77" s="29">
        <f>(IF(AE77="NO",Criterio_Invierno!$C$25,IF(AE77="SI",Criterio_Invierno!$C$26,0))+VLOOKUP(AF77,Criterio_Invierno!$E$25:$F$29,2,FALSE)+IF(AK77="-",Criterio_Invierno!$I$30,IF(ISERROR(VLOOKUP(CONCATENATE(AL77,"-",AM77),Criterio_Invierno!$H$25:$I$29,2,FALSE)),Criterio_Invierno!$I$29,VLOOKUP(CONCATENATE(AL77,"-",AM77),Criterio_Invierno!$H$25:$I$29,2,FALSE))))*IF(AG77="SI",Criterio_Invierno!$L$25,Criterio_Invierno!$L$26)</f>
        <v>70</v>
      </c>
      <c r="CM77" s="24">
        <f>+IF(AR77&gt;Criterio_Invierno!$B$33,Criterio_Invierno!$C$33,0)+IF(AU77&gt;Criterio_Invierno!$E$33,Criterio_Invierno!$F$33,0)+IF(BG77="NO",Criterio_Invierno!$I$33,0)</f>
        <v>0</v>
      </c>
      <c r="CN77" s="24">
        <f>+IF(V77&gt;=Criterio_Invierno!$B$36,Criterio_Invierno!$C$37,IF(V77&gt;=Criterio_Invierno!$B$35,Criterio_Invierno!$C$36,Criterio_Invierno!$C$35))</f>
        <v>1.5</v>
      </c>
      <c r="CO77" s="30">
        <f>IF(CD77="-",Criterio_Invierno!$G$40,VLOOKUP(CE77,Criterio_Invierno!$B$39:$C$46,2,FALSE))</f>
        <v>1</v>
      </c>
      <c r="CP77" s="28">
        <f>+VLOOKUP(F77,Criterio_Verano!$B$5:$C$7,2,FALSE)</f>
        <v>40</v>
      </c>
      <c r="CQ77" s="24">
        <f>+IF(AA77="SI",Criterio_Verano!$C$10,IF(AB77="SI",Criterio_Verano!$C$13,IF(Z77="SI",Criterio_Verano!$C$11,Criterio_Verano!$D$12)))</f>
        <v>10</v>
      </c>
      <c r="CR77" s="24">
        <f>+IF(S77=0,Criterio_Verano!$C$18,IF(S77&lt;Criterio_Verano!$B$16,Criterio_Verano!$C$16,IF(S77&lt;Criterio_Verano!$B$17,Criterio_Verano!$C$17,Criterio_Verano!$C$18)))+IF(AE77="NO",Criterio_Verano!$F$17,Criterio_Verano!$F$16)</f>
        <v>12.5</v>
      </c>
      <c r="CS77" s="31">
        <f>+IF(AK77="NO",Criterio_Verano!$C$23,IF(AL77="PERSIANAS",Criterio_Verano!$C$21,Criterio_Verano!$C$22)+IF(AM77="DEFICIENTE",Criterio_Verano!$F$22,Criterio_Verano!$F$21))</f>
        <v>25</v>
      </c>
    </row>
    <row r="78" spans="1:97">
      <c r="A78" s="2" t="s">
        <v>713</v>
      </c>
      <c r="B78" s="4" t="s">
        <v>1</v>
      </c>
      <c r="C78" s="29">
        <f t="shared" si="2"/>
        <v>95</v>
      </c>
      <c r="D78" s="24">
        <f t="shared" si="3"/>
        <v>87.5</v>
      </c>
      <c r="E78" s="2" t="s">
        <v>139</v>
      </c>
      <c r="F78" s="3">
        <v>4</v>
      </c>
      <c r="G78" s="4" t="s">
        <v>117</v>
      </c>
      <c r="H78" s="4" t="s">
        <v>34</v>
      </c>
      <c r="I78" s="4" t="s">
        <v>283</v>
      </c>
      <c r="J78" s="29" t="str">
        <f>VLOOKUP(I78,SEV_20000!$B$2:$D$89,3,FALSE)</f>
        <v>Sí</v>
      </c>
      <c r="K78" s="4" t="s">
        <v>714</v>
      </c>
      <c r="L78" s="4" t="s">
        <v>2</v>
      </c>
      <c r="M78" s="4" t="s">
        <v>715</v>
      </c>
      <c r="N78" s="4" t="s">
        <v>716</v>
      </c>
      <c r="O78" s="4" t="s">
        <v>717</v>
      </c>
      <c r="P78" s="4" t="s">
        <v>718</v>
      </c>
      <c r="Q78" s="4" t="s">
        <v>3</v>
      </c>
      <c r="R78" s="5" t="s">
        <v>719</v>
      </c>
      <c r="S78" s="4">
        <v>1983</v>
      </c>
      <c r="T78" s="5" t="s">
        <v>13</v>
      </c>
      <c r="U78" s="5">
        <v>1983</v>
      </c>
      <c r="V78" s="5">
        <v>104</v>
      </c>
      <c r="W78" s="4">
        <v>8</v>
      </c>
      <c r="X78" s="4" t="s">
        <v>4</v>
      </c>
      <c r="Y78" s="4" t="s">
        <v>5</v>
      </c>
      <c r="Z78" s="42" t="s">
        <v>5</v>
      </c>
      <c r="AA78" s="4"/>
      <c r="AB78" s="4" t="s">
        <v>5</v>
      </c>
      <c r="AC78" s="4" t="s">
        <v>8</v>
      </c>
      <c r="AD78" s="4" t="s">
        <v>6</v>
      </c>
      <c r="AE78" s="4" t="s">
        <v>8</v>
      </c>
      <c r="AF78" s="4" t="s">
        <v>22</v>
      </c>
      <c r="AG78" s="4" t="s">
        <v>5</v>
      </c>
      <c r="AH78" s="4" t="s">
        <v>9</v>
      </c>
      <c r="AI78" s="4" t="s">
        <v>8</v>
      </c>
      <c r="AJ78" s="4" t="s">
        <v>11</v>
      </c>
      <c r="AK78" s="4" t="s">
        <v>5</v>
      </c>
      <c r="AL78" s="4" t="s">
        <v>23</v>
      </c>
      <c r="AM78" s="4" t="s">
        <v>20</v>
      </c>
      <c r="AN78" s="4" t="s">
        <v>8</v>
      </c>
      <c r="AO78" s="4" t="s">
        <v>5</v>
      </c>
      <c r="AP78" s="5" t="s">
        <v>39</v>
      </c>
      <c r="AQ78" s="5">
        <v>0</v>
      </c>
      <c r="AR78" s="5">
        <v>0</v>
      </c>
      <c r="AS78" s="4">
        <v>4</v>
      </c>
      <c r="AT78" s="5" t="s">
        <v>5</v>
      </c>
      <c r="AU78" s="4">
        <v>4</v>
      </c>
      <c r="AV78" s="5" t="s">
        <v>8</v>
      </c>
      <c r="AW78" s="4">
        <v>0</v>
      </c>
      <c r="AX78" s="4" t="s">
        <v>5</v>
      </c>
      <c r="AY78" s="5" t="s">
        <v>26</v>
      </c>
      <c r="AZ78" s="4">
        <v>4</v>
      </c>
      <c r="BA78" s="4" t="s">
        <v>8</v>
      </c>
      <c r="BB78" s="5" t="s">
        <v>8</v>
      </c>
      <c r="BC78" s="5">
        <v>3</v>
      </c>
      <c r="BD78" s="4">
        <v>2</v>
      </c>
      <c r="BE78" s="4" t="s">
        <v>8</v>
      </c>
      <c r="BF78" s="4" t="s">
        <v>14</v>
      </c>
      <c r="BG78" s="4" t="s">
        <v>5</v>
      </c>
      <c r="BH78" s="4" t="s">
        <v>8</v>
      </c>
      <c r="BI78" s="4" t="s">
        <v>11</v>
      </c>
      <c r="BJ78" s="4" t="s">
        <v>13</v>
      </c>
      <c r="BK78" s="4" t="s">
        <v>11</v>
      </c>
      <c r="BL78" s="5" t="s">
        <v>11</v>
      </c>
      <c r="BM78" s="5">
        <v>0</v>
      </c>
      <c r="BN78" s="4">
        <v>0</v>
      </c>
      <c r="BO78" s="4" t="s">
        <v>8</v>
      </c>
      <c r="BP78" s="4" t="s">
        <v>11</v>
      </c>
      <c r="BQ78" s="4" t="s">
        <v>11</v>
      </c>
      <c r="BR78" s="4" t="s">
        <v>11</v>
      </c>
      <c r="BS78" s="5" t="s">
        <v>11</v>
      </c>
      <c r="BT78" s="5" t="s">
        <v>11</v>
      </c>
      <c r="BU78" s="5">
        <v>0</v>
      </c>
      <c r="BV78" s="5">
        <v>0</v>
      </c>
      <c r="BW78" s="4">
        <v>0</v>
      </c>
      <c r="BX78" s="5">
        <v>0</v>
      </c>
      <c r="BY78" s="5" t="s">
        <v>11</v>
      </c>
      <c r="BZ78" s="4">
        <v>0</v>
      </c>
      <c r="CA78" s="5">
        <v>0</v>
      </c>
      <c r="CB78" s="4" t="s">
        <v>8</v>
      </c>
      <c r="CC78" s="4">
        <v>0</v>
      </c>
      <c r="CD78" s="4" t="s">
        <v>15</v>
      </c>
      <c r="CE78" s="4" t="s">
        <v>11</v>
      </c>
      <c r="CF78" s="26" t="s">
        <v>8</v>
      </c>
      <c r="CG78" s="35" t="s">
        <v>1608</v>
      </c>
      <c r="CH78" s="27">
        <f>VLOOKUP(E78,Criterio_Invierno!$B$5:$C$8,2,0)</f>
        <v>7.5</v>
      </c>
      <c r="CI78" s="24">
        <f>+VLOOKUP(F78,Criterio_Invierno!$B$10:$C$13,2,0)</f>
        <v>5</v>
      </c>
      <c r="CJ78" s="29">
        <f>+IF(X78="Mañana y tarde",Criterio_Invierno!$C$16,IF(X78="Solo mañana",Criterio_Invierno!$C$15,Criterio_Invierno!$C$17))</f>
        <v>5</v>
      </c>
      <c r="CK78" s="24">
        <f>+IF(S78=0,Criterio_Invierno!$C$22,IF(S78&lt;Criterio_Invierno!$B$20,Criterio_Invierno!$C$20,IF(S78&lt;Criterio_Invierno!$B$21,Criterio_Invierno!$C$21,0)))*IF(AN78="SI",Criterio_Invierno!$F$20,Criterio_Invierno!$F$21)*IF(AI78="SI",Criterio_Invierno!$J$20,Criterio_Invierno!$J$21)</f>
        <v>7.5</v>
      </c>
      <c r="CL78" s="29">
        <f>(IF(AE78="NO",Criterio_Invierno!$C$25,IF(AE78="SI",Criterio_Invierno!$C$26,0))+VLOOKUP(AF78,Criterio_Invierno!$E$25:$F$29,2,FALSE)+IF(AK78="-",Criterio_Invierno!$I$30,IF(ISERROR(VLOOKUP(CONCATENATE(AL78,"-",AM78),Criterio_Invierno!$H$25:$I$29,2,FALSE)),Criterio_Invierno!$I$29,VLOOKUP(CONCATENATE(AL78,"-",AM78),Criterio_Invierno!$H$25:$I$29,2,FALSE))))*IF(AG78="SI",Criterio_Invierno!$L$25,Criterio_Invierno!$L$26)</f>
        <v>70</v>
      </c>
      <c r="CM78" s="24">
        <f>+IF(AR78&gt;Criterio_Invierno!$B$33,Criterio_Invierno!$C$33,0)+IF(AU78&gt;Criterio_Invierno!$E$33,Criterio_Invierno!$F$33,0)+IF(BG78="NO",Criterio_Invierno!$I$33,0)</f>
        <v>0</v>
      </c>
      <c r="CN78" s="24">
        <f>+IF(V78&gt;=Criterio_Invierno!$B$36,Criterio_Invierno!$C$37,IF(V78&gt;=Criterio_Invierno!$B$35,Criterio_Invierno!$C$36,Criterio_Invierno!$C$35))</f>
        <v>1</v>
      </c>
      <c r="CO78" s="30">
        <f>IF(CD78="-",Criterio_Invierno!$G$40,VLOOKUP(CE78,Criterio_Invierno!$B$39:$C$46,2,FALSE))</f>
        <v>1</v>
      </c>
      <c r="CP78" s="28">
        <f>+VLOOKUP(F78,Criterio_Verano!$B$5:$C$7,2,FALSE)</f>
        <v>40</v>
      </c>
      <c r="CQ78" s="24">
        <f>+IF(AA78="SI",Criterio_Verano!$C$10,IF(AB78="SI",Criterio_Verano!$C$13,IF(Z78="SI",Criterio_Verano!$C$11,Criterio_Verano!$D$12)))</f>
        <v>20</v>
      </c>
      <c r="CR78" s="24">
        <f>+IF(S78=0,Criterio_Verano!$C$18,IF(S78&lt;Criterio_Verano!$B$16,Criterio_Verano!$C$16,IF(S78&lt;Criterio_Verano!$B$17,Criterio_Verano!$C$17,Criterio_Verano!$C$18)))+IF(AE78="NO",Criterio_Verano!$F$17,Criterio_Verano!$F$16)</f>
        <v>12.5</v>
      </c>
      <c r="CS78" s="31">
        <f>+IF(AK78="NO",Criterio_Verano!$C$23,IF(AL78="PERSIANAS",Criterio_Verano!$C$21,Criterio_Verano!$C$22)+IF(AM78="DEFICIENTE",Criterio_Verano!$F$22,Criterio_Verano!$F$21))</f>
        <v>15</v>
      </c>
    </row>
    <row r="79" spans="1:97">
      <c r="A79" s="2" t="s">
        <v>713</v>
      </c>
      <c r="B79" s="4" t="s">
        <v>1</v>
      </c>
      <c r="C79" s="29">
        <f t="shared" si="2"/>
        <v>117.5</v>
      </c>
      <c r="D79" s="24">
        <f t="shared" si="3"/>
        <v>87.5</v>
      </c>
      <c r="E79" s="2" t="s">
        <v>139</v>
      </c>
      <c r="F79" s="3">
        <v>4</v>
      </c>
      <c r="G79" s="4" t="s">
        <v>117</v>
      </c>
      <c r="H79" s="4" t="s">
        <v>34</v>
      </c>
      <c r="I79" s="4" t="s">
        <v>283</v>
      </c>
      <c r="J79" s="29" t="str">
        <f>VLOOKUP(I79,SEV_20000!$B$2:$D$89,3,FALSE)</f>
        <v>Sí</v>
      </c>
      <c r="K79" s="4" t="s">
        <v>714</v>
      </c>
      <c r="L79" s="4" t="s">
        <v>2</v>
      </c>
      <c r="M79" s="4" t="s">
        <v>715</v>
      </c>
      <c r="N79" s="4" t="s">
        <v>716</v>
      </c>
      <c r="O79" s="4" t="s">
        <v>717</v>
      </c>
      <c r="P79" s="4" t="s">
        <v>718</v>
      </c>
      <c r="Q79" s="4" t="s">
        <v>3</v>
      </c>
      <c r="R79" s="5" t="s">
        <v>56</v>
      </c>
      <c r="S79" s="4">
        <v>1993</v>
      </c>
      <c r="T79" s="5" t="s">
        <v>13</v>
      </c>
      <c r="U79" s="5">
        <v>1993</v>
      </c>
      <c r="V79" s="5">
        <v>110</v>
      </c>
      <c r="W79" s="4">
        <v>10</v>
      </c>
      <c r="X79" s="4" t="s">
        <v>4</v>
      </c>
      <c r="Y79" s="4" t="s">
        <v>5</v>
      </c>
      <c r="Z79" s="42" t="s">
        <v>5</v>
      </c>
      <c r="AA79" s="4"/>
      <c r="AB79" s="4" t="s">
        <v>5</v>
      </c>
      <c r="AC79" s="4" t="s">
        <v>8</v>
      </c>
      <c r="AD79" s="4" t="s">
        <v>17</v>
      </c>
      <c r="AE79" s="4" t="s">
        <v>8</v>
      </c>
      <c r="AF79" s="4" t="s">
        <v>22</v>
      </c>
      <c r="AG79" s="4" t="s">
        <v>5</v>
      </c>
      <c r="AH79" s="4" t="s">
        <v>9</v>
      </c>
      <c r="AI79" s="4" t="s">
        <v>5</v>
      </c>
      <c r="AJ79" s="4" t="s">
        <v>10</v>
      </c>
      <c r="AK79" s="4" t="s">
        <v>5</v>
      </c>
      <c r="AL79" s="4" t="s">
        <v>23</v>
      </c>
      <c r="AM79" s="4" t="s">
        <v>20</v>
      </c>
      <c r="AN79" s="4" t="s">
        <v>5</v>
      </c>
      <c r="AO79" s="4" t="s">
        <v>5</v>
      </c>
      <c r="AP79" s="5" t="s">
        <v>39</v>
      </c>
      <c r="AQ79" s="5">
        <v>0</v>
      </c>
      <c r="AR79" s="5">
        <v>0</v>
      </c>
      <c r="AS79" s="4">
        <v>5</v>
      </c>
      <c r="AT79" s="5" t="s">
        <v>5</v>
      </c>
      <c r="AU79" s="4">
        <v>5</v>
      </c>
      <c r="AV79" s="5" t="s">
        <v>8</v>
      </c>
      <c r="AW79" s="4">
        <v>0</v>
      </c>
      <c r="AX79" s="4" t="s">
        <v>8</v>
      </c>
      <c r="AY79" s="5" t="s">
        <v>11</v>
      </c>
      <c r="AZ79" s="4">
        <v>0</v>
      </c>
      <c r="BA79" s="4" t="s">
        <v>13</v>
      </c>
      <c r="BB79" s="5" t="s">
        <v>11</v>
      </c>
      <c r="BC79" s="5">
        <v>0</v>
      </c>
      <c r="BD79" s="4">
        <v>0</v>
      </c>
      <c r="BE79" s="4" t="s">
        <v>8</v>
      </c>
      <c r="BF79" s="4" t="s">
        <v>14</v>
      </c>
      <c r="BG79" s="4" t="s">
        <v>5</v>
      </c>
      <c r="BH79" s="4" t="s">
        <v>8</v>
      </c>
      <c r="BI79" s="4" t="s">
        <v>11</v>
      </c>
      <c r="BJ79" s="4" t="s">
        <v>13</v>
      </c>
      <c r="BK79" s="4" t="s">
        <v>11</v>
      </c>
      <c r="BL79" s="5" t="s">
        <v>11</v>
      </c>
      <c r="BM79" s="5">
        <v>4</v>
      </c>
      <c r="BN79" s="4">
        <v>6</v>
      </c>
      <c r="BO79" s="4" t="s">
        <v>8</v>
      </c>
      <c r="BP79" s="4" t="s">
        <v>11</v>
      </c>
      <c r="BQ79" s="4" t="s">
        <v>11</v>
      </c>
      <c r="BR79" s="4" t="s">
        <v>11</v>
      </c>
      <c r="BS79" s="5" t="s">
        <v>11</v>
      </c>
      <c r="BT79" s="5" t="s">
        <v>11</v>
      </c>
      <c r="BU79" s="5">
        <v>0</v>
      </c>
      <c r="BV79" s="5">
        <v>0</v>
      </c>
      <c r="BW79" s="4">
        <v>0</v>
      </c>
      <c r="BX79" s="5">
        <v>0</v>
      </c>
      <c r="BY79" s="5" t="s">
        <v>11</v>
      </c>
      <c r="BZ79" s="4">
        <v>0</v>
      </c>
      <c r="CA79" s="5">
        <v>0</v>
      </c>
      <c r="CB79" s="4" t="s">
        <v>8</v>
      </c>
      <c r="CC79" s="4">
        <v>0</v>
      </c>
      <c r="CD79" s="4" t="s">
        <v>15</v>
      </c>
      <c r="CE79" s="4" t="s">
        <v>11</v>
      </c>
      <c r="CF79" s="26" t="s">
        <v>15</v>
      </c>
      <c r="CG79" s="35" t="s">
        <v>1609</v>
      </c>
      <c r="CH79" s="27">
        <f>VLOOKUP(E79,Criterio_Invierno!$B$5:$C$8,2,0)</f>
        <v>7.5</v>
      </c>
      <c r="CI79" s="24">
        <f>+VLOOKUP(F79,Criterio_Invierno!$B$10:$C$13,2,0)</f>
        <v>5</v>
      </c>
      <c r="CJ79" s="29">
        <f>+IF(X79="Mañana y tarde",Criterio_Invierno!$C$16,IF(X79="Solo mañana",Criterio_Invierno!$C$15,Criterio_Invierno!$C$17))</f>
        <v>5</v>
      </c>
      <c r="CK79" s="24">
        <f>+IF(S79=0,Criterio_Invierno!$C$22,IF(S79&lt;Criterio_Invierno!$B$20,Criterio_Invierno!$C$20,IF(S79&lt;Criterio_Invierno!$B$21,Criterio_Invierno!$C$21,0)))*IF(AN79="SI",Criterio_Invierno!$F$20,Criterio_Invierno!$F$21)*IF(AI79="SI",Criterio_Invierno!$J$20,Criterio_Invierno!$J$21)</f>
        <v>30</v>
      </c>
      <c r="CL79" s="29">
        <f>(IF(AE79="NO",Criterio_Invierno!$C$25,IF(AE79="SI",Criterio_Invierno!$C$26,0))+VLOOKUP(AF79,Criterio_Invierno!$E$25:$F$29,2,FALSE)+IF(AK79="-",Criterio_Invierno!$I$30,IF(ISERROR(VLOOKUP(CONCATENATE(AL79,"-",AM79),Criterio_Invierno!$H$25:$I$29,2,FALSE)),Criterio_Invierno!$I$29,VLOOKUP(CONCATENATE(AL79,"-",AM79),Criterio_Invierno!$H$25:$I$29,2,FALSE))))*IF(AG79="SI",Criterio_Invierno!$L$25,Criterio_Invierno!$L$26)</f>
        <v>70</v>
      </c>
      <c r="CM79" s="24">
        <f>+IF(AR79&gt;Criterio_Invierno!$B$33,Criterio_Invierno!$C$33,0)+IF(AU79&gt;Criterio_Invierno!$E$33,Criterio_Invierno!$F$33,0)+IF(BG79="NO",Criterio_Invierno!$I$33,0)</f>
        <v>0</v>
      </c>
      <c r="CN79" s="24">
        <f>+IF(V79&gt;=Criterio_Invierno!$B$36,Criterio_Invierno!$C$37,IF(V79&gt;=Criterio_Invierno!$B$35,Criterio_Invierno!$C$36,Criterio_Invierno!$C$35))</f>
        <v>1</v>
      </c>
      <c r="CO79" s="30">
        <f>IF(CD79="-",Criterio_Invierno!$G$40,VLOOKUP(CE79,Criterio_Invierno!$B$39:$C$46,2,FALSE))</f>
        <v>1</v>
      </c>
      <c r="CP79" s="28">
        <f>+VLOOKUP(F79,Criterio_Verano!$B$5:$C$7,2,FALSE)</f>
        <v>40</v>
      </c>
      <c r="CQ79" s="24">
        <f>+IF(AA79="SI",Criterio_Verano!$C$10,IF(AB79="SI",Criterio_Verano!$C$13,IF(Z79="SI",Criterio_Verano!$C$11,Criterio_Verano!$D$12)))</f>
        <v>20</v>
      </c>
      <c r="CR79" s="24">
        <f>+IF(S79=0,Criterio_Verano!$C$18,IF(S79&lt;Criterio_Verano!$B$16,Criterio_Verano!$C$16,IF(S79&lt;Criterio_Verano!$B$17,Criterio_Verano!$C$17,Criterio_Verano!$C$18)))+IF(AE79="NO",Criterio_Verano!$F$17,Criterio_Verano!$F$16)</f>
        <v>12.5</v>
      </c>
      <c r="CS79" s="31">
        <f>+IF(AK79="NO",Criterio_Verano!$C$23,IF(AL79="PERSIANAS",Criterio_Verano!$C$21,Criterio_Verano!$C$22)+IF(AM79="DEFICIENTE",Criterio_Verano!$F$22,Criterio_Verano!$F$21))</f>
        <v>15</v>
      </c>
    </row>
    <row r="80" spans="1:97">
      <c r="A80" s="2" t="s">
        <v>476</v>
      </c>
      <c r="B80" s="4" t="s">
        <v>1</v>
      </c>
      <c r="C80" s="29">
        <f t="shared" si="2"/>
        <v>75</v>
      </c>
      <c r="D80" s="24">
        <f t="shared" si="3"/>
        <v>87.5</v>
      </c>
      <c r="E80" s="2" t="s">
        <v>140</v>
      </c>
      <c r="F80" s="3">
        <v>4</v>
      </c>
      <c r="G80" s="4" t="s">
        <v>477</v>
      </c>
      <c r="H80" s="4" t="s">
        <v>34</v>
      </c>
      <c r="I80" s="4" t="s">
        <v>85</v>
      </c>
      <c r="J80" s="29" t="str">
        <f>VLOOKUP(I80,SEV_20000!$B$2:$D$89,3,FALSE)</f>
        <v>Sí</v>
      </c>
      <c r="K80" s="4" t="s">
        <v>478</v>
      </c>
      <c r="L80" s="4" t="s">
        <v>2</v>
      </c>
      <c r="M80" s="4" t="s">
        <v>479</v>
      </c>
      <c r="N80" s="4" t="s">
        <v>480</v>
      </c>
      <c r="O80" s="4" t="s">
        <v>481</v>
      </c>
      <c r="P80" s="4" t="s">
        <v>482</v>
      </c>
      <c r="Q80" s="4" t="s">
        <v>3</v>
      </c>
      <c r="R80" s="5" t="s">
        <v>457</v>
      </c>
      <c r="S80" s="4">
        <v>1984</v>
      </c>
      <c r="T80" s="5" t="s">
        <v>483</v>
      </c>
      <c r="U80" s="5">
        <v>1984</v>
      </c>
      <c r="V80" s="5">
        <v>52</v>
      </c>
      <c r="W80" s="4">
        <v>3</v>
      </c>
      <c r="X80" s="4" t="s">
        <v>4</v>
      </c>
      <c r="Y80" s="4" t="s">
        <v>8</v>
      </c>
      <c r="Z80" s="42" t="s">
        <v>5</v>
      </c>
      <c r="AA80" s="4"/>
      <c r="AB80" s="4" t="s">
        <v>8</v>
      </c>
      <c r="AC80" s="4" t="s">
        <v>8</v>
      </c>
      <c r="AD80" s="4" t="s">
        <v>17</v>
      </c>
      <c r="AE80" s="4" t="s">
        <v>8</v>
      </c>
      <c r="AF80" s="4" t="s">
        <v>7</v>
      </c>
      <c r="AG80" s="4" t="s">
        <v>8</v>
      </c>
      <c r="AH80" s="4" t="s">
        <v>9</v>
      </c>
      <c r="AI80" s="4" t="s">
        <v>5</v>
      </c>
      <c r="AJ80" s="4" t="s">
        <v>10</v>
      </c>
      <c r="AK80" s="4" t="s">
        <v>8</v>
      </c>
      <c r="AL80" s="4" t="s">
        <v>11</v>
      </c>
      <c r="AM80" s="4" t="s">
        <v>11</v>
      </c>
      <c r="AN80" s="4" t="s">
        <v>5</v>
      </c>
      <c r="AO80" s="4" t="s">
        <v>8</v>
      </c>
      <c r="AP80" s="5" t="s">
        <v>11</v>
      </c>
      <c r="AQ80" s="5">
        <v>0</v>
      </c>
      <c r="AR80" s="5">
        <v>0</v>
      </c>
      <c r="AS80" s="4">
        <v>0</v>
      </c>
      <c r="AT80" s="5" t="s">
        <v>11</v>
      </c>
      <c r="AU80" s="4">
        <v>0</v>
      </c>
      <c r="AV80" s="5" t="s">
        <v>5</v>
      </c>
      <c r="AW80" s="4">
        <v>3</v>
      </c>
      <c r="AX80" s="4" t="s">
        <v>5</v>
      </c>
      <c r="AY80" s="5" t="s">
        <v>26</v>
      </c>
      <c r="AZ80" s="4">
        <v>2</v>
      </c>
      <c r="BA80" s="4" t="s">
        <v>8</v>
      </c>
      <c r="BB80" s="5" t="s">
        <v>8</v>
      </c>
      <c r="BC80" s="5">
        <v>2</v>
      </c>
      <c r="BD80" s="4">
        <v>4</v>
      </c>
      <c r="BE80" s="4" t="s">
        <v>8</v>
      </c>
      <c r="BF80" s="4" t="s">
        <v>14</v>
      </c>
      <c r="BG80" s="4" t="s">
        <v>5</v>
      </c>
      <c r="BH80" s="4" t="s">
        <v>5</v>
      </c>
      <c r="BI80" s="4" t="s">
        <v>5</v>
      </c>
      <c r="BJ80" s="4" t="s">
        <v>8</v>
      </c>
      <c r="BK80" s="4" t="s">
        <v>8</v>
      </c>
      <c r="BL80" s="5" t="s">
        <v>8</v>
      </c>
      <c r="BM80" s="5">
        <v>2</v>
      </c>
      <c r="BN80" s="4">
        <v>2</v>
      </c>
      <c r="BO80" s="4" t="s">
        <v>8</v>
      </c>
      <c r="BP80" s="4" t="s">
        <v>11</v>
      </c>
      <c r="BQ80" s="4" t="s">
        <v>11</v>
      </c>
      <c r="BR80" s="4" t="s">
        <v>11</v>
      </c>
      <c r="BS80" s="5" t="s">
        <v>11</v>
      </c>
      <c r="BT80" s="5" t="s">
        <v>11</v>
      </c>
      <c r="BU80" s="5">
        <v>0</v>
      </c>
      <c r="BV80" s="5">
        <v>0</v>
      </c>
      <c r="BW80" s="4">
        <v>0</v>
      </c>
      <c r="BX80" s="5">
        <v>0</v>
      </c>
      <c r="BY80" s="5" t="s">
        <v>11</v>
      </c>
      <c r="BZ80" s="4">
        <v>0</v>
      </c>
      <c r="CA80" s="5">
        <v>0</v>
      </c>
      <c r="CB80" s="4" t="s">
        <v>8</v>
      </c>
      <c r="CC80" s="4">
        <v>0</v>
      </c>
      <c r="CD80" s="4" t="s">
        <v>8</v>
      </c>
      <c r="CE80" s="4" t="s">
        <v>11</v>
      </c>
      <c r="CF80" s="26" t="s">
        <v>8</v>
      </c>
      <c r="CG80" s="35" t="s">
        <v>1613</v>
      </c>
      <c r="CH80" s="27">
        <f>VLOOKUP(E80,Criterio_Invierno!$B$5:$C$8,2,0)</f>
        <v>10</v>
      </c>
      <c r="CI80" s="24">
        <f>+VLOOKUP(F80,Criterio_Invierno!$B$10:$C$13,2,0)</f>
        <v>5</v>
      </c>
      <c r="CJ80" s="29">
        <f>+IF(X80="Mañana y tarde",Criterio_Invierno!$C$16,IF(X80="Solo mañana",Criterio_Invierno!$C$15,Criterio_Invierno!$C$17))</f>
        <v>5</v>
      </c>
      <c r="CK80" s="24">
        <f>+IF(S80=0,Criterio_Invierno!$C$22,IF(S80&lt;Criterio_Invierno!$B$20,Criterio_Invierno!$C$20,IF(S80&lt;Criterio_Invierno!$B$21,Criterio_Invierno!$C$21,0)))*IF(AN80="SI",Criterio_Invierno!$F$20,Criterio_Invierno!$F$21)*IF(AI80="SI",Criterio_Invierno!$J$20,Criterio_Invierno!$J$21)</f>
        <v>30</v>
      </c>
      <c r="CL80" s="29">
        <f>(IF(AE80="NO",Criterio_Invierno!$C$25,IF(AE80="SI",Criterio_Invierno!$C$26,0))+VLOOKUP(AF80,Criterio_Invierno!$E$25:$F$29,2,FALSE)+IF(AK80="-",Criterio_Invierno!$I$30,IF(ISERROR(VLOOKUP(CONCATENATE(AL80,"-",AM80),Criterio_Invierno!$H$25:$I$29,2,FALSE)),Criterio_Invierno!$I$29,VLOOKUP(CONCATENATE(AL80,"-",AM80),Criterio_Invierno!$H$25:$I$29,2,FALSE))))*IF(AG80="SI",Criterio_Invierno!$L$25,Criterio_Invierno!$L$26)</f>
        <v>25</v>
      </c>
      <c r="CM80" s="24">
        <f>+IF(AR80&gt;Criterio_Invierno!$B$33,Criterio_Invierno!$C$33,0)+IF(AU80&gt;Criterio_Invierno!$E$33,Criterio_Invierno!$F$33,0)+IF(BG80="NO",Criterio_Invierno!$I$33,0)</f>
        <v>0</v>
      </c>
      <c r="CN80" s="24">
        <f>+IF(V80&gt;=Criterio_Invierno!$B$36,Criterio_Invierno!$C$37,IF(V80&gt;=Criterio_Invierno!$B$35,Criterio_Invierno!$C$36,Criterio_Invierno!$C$35))</f>
        <v>1</v>
      </c>
      <c r="CO80" s="30">
        <f>IF(CD80="-",Criterio_Invierno!$G$40,VLOOKUP(CE80,Criterio_Invierno!$B$39:$C$46,2,FALSE))</f>
        <v>1</v>
      </c>
      <c r="CP80" s="28">
        <f>+VLOOKUP(F80,Criterio_Verano!$B$5:$C$7,2,FALSE)</f>
        <v>40</v>
      </c>
      <c r="CQ80" s="24">
        <f>+IF(AA80="SI",Criterio_Verano!$C$10,IF(AB80="SI",Criterio_Verano!$C$13,IF(Z80="SI",Criterio_Verano!$C$11,Criterio_Verano!$D$12)))</f>
        <v>10</v>
      </c>
      <c r="CR80" s="24">
        <f>+IF(S80=0,Criterio_Verano!$C$18,IF(S80&lt;Criterio_Verano!$B$16,Criterio_Verano!$C$16,IF(S80&lt;Criterio_Verano!$B$17,Criterio_Verano!$C$17,Criterio_Verano!$C$18)))+IF(AE80="NO",Criterio_Verano!$F$17,Criterio_Verano!$F$16)</f>
        <v>12.5</v>
      </c>
      <c r="CS80" s="31">
        <f>+IF(AK80="NO",Criterio_Verano!$C$23,IF(AL80="PERSIANAS",Criterio_Verano!$C$21,Criterio_Verano!$C$22)+IF(AM80="DEFICIENTE",Criterio_Verano!$F$22,Criterio_Verano!$F$21))</f>
        <v>25</v>
      </c>
    </row>
    <row r="81" spans="1:97">
      <c r="A81" s="2" t="s">
        <v>859</v>
      </c>
      <c r="B81" s="4" t="s">
        <v>1</v>
      </c>
      <c r="C81" s="29">
        <f t="shared" si="2"/>
        <v>102.5</v>
      </c>
      <c r="D81" s="24">
        <f t="shared" si="3"/>
        <v>87.5</v>
      </c>
      <c r="E81" s="2" t="s">
        <v>139</v>
      </c>
      <c r="F81" s="3">
        <v>4</v>
      </c>
      <c r="G81" s="4" t="s">
        <v>860</v>
      </c>
      <c r="H81" s="4" t="s">
        <v>34</v>
      </c>
      <c r="I81" s="4" t="s">
        <v>861</v>
      </c>
      <c r="J81" s="29" t="str">
        <f>VLOOKUP(I81,SEV_20000!$B$2:$D$89,3,FALSE)</f>
        <v>Sí</v>
      </c>
      <c r="K81" s="4" t="s">
        <v>862</v>
      </c>
      <c r="L81" s="4" t="s">
        <v>2</v>
      </c>
      <c r="M81" s="4" t="s">
        <v>863</v>
      </c>
      <c r="N81" s="4" t="s">
        <v>864</v>
      </c>
      <c r="O81" s="4" t="s">
        <v>865</v>
      </c>
      <c r="P81" s="4" t="s">
        <v>866</v>
      </c>
      <c r="Q81" s="4" t="s">
        <v>30</v>
      </c>
      <c r="R81" s="5" t="s">
        <v>1203</v>
      </c>
      <c r="S81" s="4">
        <v>1987</v>
      </c>
      <c r="T81" s="5" t="s">
        <v>13</v>
      </c>
      <c r="U81" s="5">
        <v>0</v>
      </c>
      <c r="V81" s="5">
        <v>195</v>
      </c>
      <c r="W81" s="4">
        <v>8</v>
      </c>
      <c r="X81" s="4" t="s">
        <v>4</v>
      </c>
      <c r="Y81" s="4" t="s">
        <v>8</v>
      </c>
      <c r="Z81" s="42" t="s">
        <v>5</v>
      </c>
      <c r="AA81" s="4"/>
      <c r="AB81" s="4" t="s">
        <v>8</v>
      </c>
      <c r="AC81" s="4" t="s">
        <v>8</v>
      </c>
      <c r="AD81" s="4" t="s">
        <v>17</v>
      </c>
      <c r="AE81" s="4" t="s">
        <v>8</v>
      </c>
      <c r="AF81" s="4" t="s">
        <v>22</v>
      </c>
      <c r="AG81" s="4" t="s">
        <v>5</v>
      </c>
      <c r="AH81" s="4" t="s">
        <v>18</v>
      </c>
      <c r="AI81" s="4" t="s">
        <v>5</v>
      </c>
      <c r="AJ81" s="4" t="s">
        <v>10</v>
      </c>
      <c r="AK81" s="4" t="s">
        <v>5</v>
      </c>
      <c r="AL81" s="4" t="s">
        <v>19</v>
      </c>
      <c r="AM81" s="4" t="s">
        <v>20</v>
      </c>
      <c r="AN81" s="4" t="s">
        <v>8</v>
      </c>
      <c r="AO81" s="4" t="s">
        <v>8</v>
      </c>
      <c r="AP81" s="5" t="s">
        <v>11</v>
      </c>
      <c r="AQ81" s="5">
        <v>0</v>
      </c>
      <c r="AR81" s="5">
        <v>0</v>
      </c>
      <c r="AS81" s="4">
        <v>0</v>
      </c>
      <c r="AT81" s="5" t="s">
        <v>11</v>
      </c>
      <c r="AU81" s="4">
        <v>0</v>
      </c>
      <c r="AV81" s="5" t="s">
        <v>8</v>
      </c>
      <c r="AW81" s="4">
        <v>0</v>
      </c>
      <c r="AX81" s="4" t="s">
        <v>5</v>
      </c>
      <c r="AY81" s="5" t="s">
        <v>26</v>
      </c>
      <c r="AZ81" s="4">
        <v>8</v>
      </c>
      <c r="BA81" s="4" t="s">
        <v>8</v>
      </c>
      <c r="BB81" s="5" t="s">
        <v>8</v>
      </c>
      <c r="BC81" s="5">
        <v>3</v>
      </c>
      <c r="BD81" s="4">
        <v>10</v>
      </c>
      <c r="BE81" s="4" t="s">
        <v>8</v>
      </c>
      <c r="BF81" s="4" t="s">
        <v>14</v>
      </c>
      <c r="BG81" s="4" t="s">
        <v>5</v>
      </c>
      <c r="BH81" s="4" t="s">
        <v>8</v>
      </c>
      <c r="BI81" s="4" t="s">
        <v>11</v>
      </c>
      <c r="BJ81" s="4" t="s">
        <v>13</v>
      </c>
      <c r="BK81" s="4" t="s">
        <v>11</v>
      </c>
      <c r="BL81" s="5" t="s">
        <v>11</v>
      </c>
      <c r="BM81" s="5">
        <v>8</v>
      </c>
      <c r="BN81" s="4">
        <v>0</v>
      </c>
      <c r="BO81" s="4" t="s">
        <v>8</v>
      </c>
      <c r="BP81" s="4" t="s">
        <v>11</v>
      </c>
      <c r="BQ81" s="4" t="s">
        <v>11</v>
      </c>
      <c r="BR81" s="4" t="s">
        <v>11</v>
      </c>
      <c r="BS81" s="5" t="s">
        <v>11</v>
      </c>
      <c r="BT81" s="5" t="s">
        <v>11</v>
      </c>
      <c r="BU81" s="5">
        <v>0</v>
      </c>
      <c r="BV81" s="5">
        <v>0</v>
      </c>
      <c r="BW81" s="4">
        <v>0</v>
      </c>
      <c r="BX81" s="5">
        <v>0</v>
      </c>
      <c r="BY81" s="5" t="s">
        <v>11</v>
      </c>
      <c r="BZ81" s="4">
        <v>0</v>
      </c>
      <c r="CA81" s="5">
        <v>0</v>
      </c>
      <c r="CB81" s="4" t="s">
        <v>8</v>
      </c>
      <c r="CC81" s="4">
        <v>0</v>
      </c>
      <c r="CD81" s="4" t="s">
        <v>15</v>
      </c>
      <c r="CE81" s="4" t="s">
        <v>11</v>
      </c>
      <c r="CF81" s="26" t="s">
        <v>15</v>
      </c>
      <c r="CG81" s="35" t="s">
        <v>1682</v>
      </c>
      <c r="CH81" s="27">
        <f>VLOOKUP(E81,Criterio_Invierno!$B$5:$C$8,2,0)</f>
        <v>7.5</v>
      </c>
      <c r="CI81" s="24">
        <f>+VLOOKUP(F81,Criterio_Invierno!$B$10:$C$13,2,0)</f>
        <v>5</v>
      </c>
      <c r="CJ81" s="29">
        <f>+IF(X81="Mañana y tarde",Criterio_Invierno!$C$16,IF(X81="Solo mañana",Criterio_Invierno!$C$15,Criterio_Invierno!$C$17))</f>
        <v>5</v>
      </c>
      <c r="CK81" s="24">
        <f>+IF(S81=0,Criterio_Invierno!$C$22,IF(S81&lt;Criterio_Invierno!$B$20,Criterio_Invierno!$C$20,IF(S81&lt;Criterio_Invierno!$B$21,Criterio_Invierno!$C$21,0)))*IF(AN81="SI",Criterio_Invierno!$F$20,Criterio_Invierno!$F$21)*IF(AI81="SI",Criterio_Invierno!$J$20,Criterio_Invierno!$J$21)</f>
        <v>15</v>
      </c>
      <c r="CL81" s="29">
        <f>(IF(AE81="NO",Criterio_Invierno!$C$25,IF(AE81="SI",Criterio_Invierno!$C$26,0))+VLOOKUP(AF81,Criterio_Invierno!$E$25:$F$29,2,FALSE)+IF(AK81="-",Criterio_Invierno!$I$30,IF(ISERROR(VLOOKUP(CONCATENATE(AL81,"-",AM81),Criterio_Invierno!$H$25:$I$29,2,FALSE)),Criterio_Invierno!$I$29,VLOOKUP(CONCATENATE(AL81,"-",AM81),Criterio_Invierno!$H$25:$I$29,2,FALSE))))*IF(AG81="SI",Criterio_Invierno!$L$25,Criterio_Invierno!$L$26)</f>
        <v>70</v>
      </c>
      <c r="CM81" s="24">
        <f>+IF(AR81&gt;Criterio_Invierno!$B$33,Criterio_Invierno!$C$33,0)+IF(AU81&gt;Criterio_Invierno!$E$33,Criterio_Invierno!$F$33,0)+IF(BG81="NO",Criterio_Invierno!$I$33,0)</f>
        <v>0</v>
      </c>
      <c r="CN81" s="24">
        <f>+IF(V81&gt;=Criterio_Invierno!$B$36,Criterio_Invierno!$C$37,IF(V81&gt;=Criterio_Invierno!$B$35,Criterio_Invierno!$C$36,Criterio_Invierno!$C$35))</f>
        <v>1</v>
      </c>
      <c r="CO81" s="30">
        <f>IF(CD81="-",Criterio_Invierno!$G$40,VLOOKUP(CE81,Criterio_Invierno!$B$39:$C$46,2,FALSE))</f>
        <v>1</v>
      </c>
      <c r="CP81" s="28">
        <f>+VLOOKUP(F81,Criterio_Verano!$B$5:$C$7,2,FALSE)</f>
        <v>40</v>
      </c>
      <c r="CQ81" s="24">
        <f>+IF(AA81="SI",Criterio_Verano!$C$10,IF(AB81="SI",Criterio_Verano!$C$13,IF(Z81="SI",Criterio_Verano!$C$11,Criterio_Verano!$D$12)))</f>
        <v>10</v>
      </c>
      <c r="CR81" s="24">
        <f>+IF(S81=0,Criterio_Verano!$C$18,IF(S81&lt;Criterio_Verano!$B$16,Criterio_Verano!$C$16,IF(S81&lt;Criterio_Verano!$B$17,Criterio_Verano!$C$17,Criterio_Verano!$C$18)))+IF(AE81="NO",Criterio_Verano!$F$17,Criterio_Verano!$F$16)</f>
        <v>12.5</v>
      </c>
      <c r="CS81" s="31">
        <f>+IF(AK81="NO",Criterio_Verano!$C$23,IF(AL81="PERSIANAS",Criterio_Verano!$C$21,Criterio_Verano!$C$22)+IF(AM81="DEFICIENTE",Criterio_Verano!$F$22,Criterio_Verano!$F$21))</f>
        <v>25</v>
      </c>
    </row>
    <row r="82" spans="1:97">
      <c r="A82" s="2" t="s">
        <v>395</v>
      </c>
      <c r="B82" s="4" t="s">
        <v>1</v>
      </c>
      <c r="C82" s="29">
        <f t="shared" si="2"/>
        <v>107.5</v>
      </c>
      <c r="D82" s="24">
        <f t="shared" si="3"/>
        <v>87.5</v>
      </c>
      <c r="E82" s="2" t="s">
        <v>139</v>
      </c>
      <c r="F82" s="3">
        <v>4</v>
      </c>
      <c r="G82" s="4" t="s">
        <v>92</v>
      </c>
      <c r="H82" s="4" t="s">
        <v>34</v>
      </c>
      <c r="I82" s="4" t="s">
        <v>292</v>
      </c>
      <c r="J82" s="29" t="str">
        <f>VLOOKUP(I82,SEV_20000!$B$2:$D$89,3,FALSE)</f>
        <v>Sí</v>
      </c>
      <c r="K82" s="4" t="s">
        <v>396</v>
      </c>
      <c r="L82" s="4" t="s">
        <v>2</v>
      </c>
      <c r="M82" s="4" t="s">
        <v>397</v>
      </c>
      <c r="N82" s="4" t="s">
        <v>398</v>
      </c>
      <c r="O82" s="4" t="s">
        <v>399</v>
      </c>
      <c r="P82" s="4" t="s">
        <v>400</v>
      </c>
      <c r="Q82" s="4" t="s">
        <v>3</v>
      </c>
      <c r="R82" s="5" t="s">
        <v>871</v>
      </c>
      <c r="S82" s="4">
        <v>1998</v>
      </c>
      <c r="T82" s="5" t="s">
        <v>13</v>
      </c>
      <c r="U82" s="5">
        <v>1998</v>
      </c>
      <c r="V82" s="5">
        <v>30</v>
      </c>
      <c r="W82" s="4">
        <v>1</v>
      </c>
      <c r="X82" s="4" t="s">
        <v>4</v>
      </c>
      <c r="Y82" s="4" t="s">
        <v>5</v>
      </c>
      <c r="Z82" s="42" t="s">
        <v>5</v>
      </c>
      <c r="AA82" s="4"/>
      <c r="AB82" s="4" t="s">
        <v>8</v>
      </c>
      <c r="AC82" s="4" t="s">
        <v>5</v>
      </c>
      <c r="AD82" s="4" t="s">
        <v>17</v>
      </c>
      <c r="AE82" s="4" t="s">
        <v>8</v>
      </c>
      <c r="AF82" s="4" t="s">
        <v>7</v>
      </c>
      <c r="AG82" s="4" t="s">
        <v>5</v>
      </c>
      <c r="AH82" s="4" t="s">
        <v>25</v>
      </c>
      <c r="AI82" s="4" t="s">
        <v>5</v>
      </c>
      <c r="AJ82" s="4" t="s">
        <v>29</v>
      </c>
      <c r="AK82" s="4" t="s">
        <v>8</v>
      </c>
      <c r="AL82" s="4" t="s">
        <v>11</v>
      </c>
      <c r="AM82" s="4" t="s">
        <v>11</v>
      </c>
      <c r="AN82" s="4" t="s">
        <v>5</v>
      </c>
      <c r="AO82" s="4" t="s">
        <v>8</v>
      </c>
      <c r="AP82" s="5" t="s">
        <v>11</v>
      </c>
      <c r="AQ82" s="5">
        <v>0</v>
      </c>
      <c r="AR82" s="5">
        <v>0</v>
      </c>
      <c r="AS82" s="4">
        <v>0</v>
      </c>
      <c r="AT82" s="5" t="s">
        <v>11</v>
      </c>
      <c r="AU82" s="4">
        <v>0</v>
      </c>
      <c r="AV82" s="5" t="s">
        <v>8</v>
      </c>
      <c r="AW82" s="4">
        <v>0</v>
      </c>
      <c r="AX82" s="4" t="s">
        <v>8</v>
      </c>
      <c r="AY82" s="5" t="s">
        <v>11</v>
      </c>
      <c r="AZ82" s="4">
        <v>0</v>
      </c>
      <c r="BA82" s="4" t="s">
        <v>13</v>
      </c>
      <c r="BB82" s="5" t="s">
        <v>11</v>
      </c>
      <c r="BC82" s="5">
        <v>0</v>
      </c>
      <c r="BD82" s="4">
        <v>0</v>
      </c>
      <c r="BE82" s="4" t="s">
        <v>8</v>
      </c>
      <c r="BF82" s="4" t="s">
        <v>14</v>
      </c>
      <c r="BG82" s="4" t="s">
        <v>8</v>
      </c>
      <c r="BH82" s="4" t="s">
        <v>8</v>
      </c>
      <c r="BI82" s="4" t="s">
        <v>11</v>
      </c>
      <c r="BJ82" s="4" t="s">
        <v>13</v>
      </c>
      <c r="BK82" s="4" t="s">
        <v>11</v>
      </c>
      <c r="BL82" s="5" t="s">
        <v>11</v>
      </c>
      <c r="BM82" s="5">
        <v>0</v>
      </c>
      <c r="BN82" s="4">
        <v>0</v>
      </c>
      <c r="BO82" s="4" t="s">
        <v>8</v>
      </c>
      <c r="BP82" s="4" t="s">
        <v>11</v>
      </c>
      <c r="BQ82" s="4" t="s">
        <v>11</v>
      </c>
      <c r="BR82" s="4" t="s">
        <v>11</v>
      </c>
      <c r="BS82" s="5" t="s">
        <v>11</v>
      </c>
      <c r="BT82" s="5" t="s">
        <v>11</v>
      </c>
      <c r="BU82" s="5">
        <v>0</v>
      </c>
      <c r="BV82" s="5">
        <v>0</v>
      </c>
      <c r="BW82" s="4">
        <v>0</v>
      </c>
      <c r="BX82" s="5">
        <v>0</v>
      </c>
      <c r="BY82" s="5" t="s">
        <v>11</v>
      </c>
      <c r="BZ82" s="4">
        <v>0</v>
      </c>
      <c r="CA82" s="5">
        <v>0</v>
      </c>
      <c r="CB82" s="4" t="s">
        <v>8</v>
      </c>
      <c r="CC82" s="4">
        <v>0</v>
      </c>
      <c r="CD82" s="4" t="s">
        <v>8</v>
      </c>
      <c r="CE82" s="4" t="s">
        <v>11</v>
      </c>
      <c r="CF82" s="26" t="s">
        <v>8</v>
      </c>
      <c r="CG82" s="35" t="s">
        <v>1639</v>
      </c>
      <c r="CH82" s="27">
        <f>VLOOKUP(E82,Criterio_Invierno!$B$5:$C$8,2,0)</f>
        <v>7.5</v>
      </c>
      <c r="CI82" s="24">
        <f>+VLOOKUP(F82,Criterio_Invierno!$B$10:$C$13,2,0)</f>
        <v>5</v>
      </c>
      <c r="CJ82" s="29">
        <f>+IF(X82="Mañana y tarde",Criterio_Invierno!$C$16,IF(X82="Solo mañana",Criterio_Invierno!$C$15,Criterio_Invierno!$C$17))</f>
        <v>5</v>
      </c>
      <c r="CK82" s="24">
        <f>+IF(S82=0,Criterio_Invierno!$C$22,IF(S82&lt;Criterio_Invierno!$B$20,Criterio_Invierno!$C$20,IF(S82&lt;Criterio_Invierno!$B$21,Criterio_Invierno!$C$21,0)))*IF(AN82="SI",Criterio_Invierno!$F$20,Criterio_Invierno!$F$21)*IF(AI82="SI",Criterio_Invierno!$J$20,Criterio_Invierno!$J$21)</f>
        <v>30</v>
      </c>
      <c r="CL82" s="29">
        <f>(IF(AE82="NO",Criterio_Invierno!$C$25,IF(AE82="SI",Criterio_Invierno!$C$26,0))+VLOOKUP(AF82,Criterio_Invierno!$E$25:$F$29,2,FALSE)+IF(AK82="-",Criterio_Invierno!$I$30,IF(ISERROR(VLOOKUP(CONCATENATE(AL82,"-",AM82),Criterio_Invierno!$H$25:$I$29,2,FALSE)),Criterio_Invierno!$I$29,VLOOKUP(CONCATENATE(AL82,"-",AM82),Criterio_Invierno!$H$25:$I$29,2,FALSE))))*IF(AG82="SI",Criterio_Invierno!$L$25,Criterio_Invierno!$L$26)</f>
        <v>50</v>
      </c>
      <c r="CM82" s="24">
        <f>+IF(AR82&gt;Criterio_Invierno!$B$33,Criterio_Invierno!$C$33,0)+IF(AU82&gt;Criterio_Invierno!$E$33,Criterio_Invierno!$F$33,0)+IF(BG82="NO",Criterio_Invierno!$I$33,0)</f>
        <v>10</v>
      </c>
      <c r="CN82" s="24">
        <f>+IF(V82&gt;=Criterio_Invierno!$B$36,Criterio_Invierno!$C$37,IF(V82&gt;=Criterio_Invierno!$B$35,Criterio_Invierno!$C$36,Criterio_Invierno!$C$35))</f>
        <v>1</v>
      </c>
      <c r="CO82" s="30">
        <f>IF(CD82="-",Criterio_Invierno!$G$40,VLOOKUP(CE82,Criterio_Invierno!$B$39:$C$46,2,FALSE))</f>
        <v>1</v>
      </c>
      <c r="CP82" s="28">
        <f>+VLOOKUP(F82,Criterio_Verano!$B$5:$C$7,2,FALSE)</f>
        <v>40</v>
      </c>
      <c r="CQ82" s="24">
        <f>+IF(AA82="SI",Criterio_Verano!$C$10,IF(AB82="SI",Criterio_Verano!$C$13,IF(Z82="SI",Criterio_Verano!$C$11,Criterio_Verano!$D$12)))</f>
        <v>10</v>
      </c>
      <c r="CR82" s="24">
        <f>+IF(S82=0,Criterio_Verano!$C$18,IF(S82&lt;Criterio_Verano!$B$16,Criterio_Verano!$C$16,IF(S82&lt;Criterio_Verano!$B$17,Criterio_Verano!$C$17,Criterio_Verano!$C$18)))+IF(AE82="NO",Criterio_Verano!$F$17,Criterio_Verano!$F$16)</f>
        <v>12.5</v>
      </c>
      <c r="CS82" s="31">
        <f>+IF(AK82="NO",Criterio_Verano!$C$23,IF(AL82="PERSIANAS",Criterio_Verano!$C$21,Criterio_Verano!$C$22)+IF(AM82="DEFICIENTE",Criterio_Verano!$F$22,Criterio_Verano!$F$21))</f>
        <v>25</v>
      </c>
    </row>
    <row r="83" spans="1:97">
      <c r="A83" s="2" t="s">
        <v>395</v>
      </c>
      <c r="B83" s="4" t="s">
        <v>1</v>
      </c>
      <c r="C83" s="29">
        <f t="shared" si="2"/>
        <v>112.5</v>
      </c>
      <c r="D83" s="24">
        <f t="shared" si="3"/>
        <v>87.5</v>
      </c>
      <c r="E83" s="2" t="s">
        <v>139</v>
      </c>
      <c r="F83" s="3">
        <v>4</v>
      </c>
      <c r="G83" s="4" t="s">
        <v>92</v>
      </c>
      <c r="H83" s="4" t="s">
        <v>34</v>
      </c>
      <c r="I83" s="4" t="s">
        <v>292</v>
      </c>
      <c r="J83" s="29" t="str">
        <f>VLOOKUP(I83,SEV_20000!$B$2:$D$89,3,FALSE)</f>
        <v>Sí</v>
      </c>
      <c r="K83" s="4" t="s">
        <v>396</v>
      </c>
      <c r="L83" s="4" t="s">
        <v>2</v>
      </c>
      <c r="M83" s="4" t="s">
        <v>397</v>
      </c>
      <c r="N83" s="4" t="s">
        <v>398</v>
      </c>
      <c r="O83" s="4" t="s">
        <v>399</v>
      </c>
      <c r="P83" s="4" t="s">
        <v>400</v>
      </c>
      <c r="Q83" s="4" t="s">
        <v>3</v>
      </c>
      <c r="R83" s="5" t="s">
        <v>412</v>
      </c>
      <c r="S83" s="4">
        <v>1992</v>
      </c>
      <c r="T83" s="5" t="s">
        <v>13</v>
      </c>
      <c r="U83" s="5">
        <v>1992</v>
      </c>
      <c r="V83" s="5">
        <v>69</v>
      </c>
      <c r="W83" s="4">
        <v>4</v>
      </c>
      <c r="X83" s="4" t="s">
        <v>4</v>
      </c>
      <c r="Y83" s="4" t="s">
        <v>8</v>
      </c>
      <c r="Z83" s="42" t="s">
        <v>5</v>
      </c>
      <c r="AA83" s="4"/>
      <c r="AB83" s="4" t="s">
        <v>5</v>
      </c>
      <c r="AC83" s="4" t="s">
        <v>8</v>
      </c>
      <c r="AD83" s="4" t="s">
        <v>17</v>
      </c>
      <c r="AE83" s="4" t="s">
        <v>8</v>
      </c>
      <c r="AF83" s="4" t="s">
        <v>22</v>
      </c>
      <c r="AG83" s="4" t="s">
        <v>5</v>
      </c>
      <c r="AH83" s="4" t="s">
        <v>9</v>
      </c>
      <c r="AI83" s="4" t="s">
        <v>8</v>
      </c>
      <c r="AJ83" s="4" t="s">
        <v>11</v>
      </c>
      <c r="AK83" s="4" t="s">
        <v>5</v>
      </c>
      <c r="AL83" s="4" t="s">
        <v>23</v>
      </c>
      <c r="AM83" s="4" t="s">
        <v>20</v>
      </c>
      <c r="AN83" s="24" t="s">
        <v>5</v>
      </c>
      <c r="AO83" s="4" t="s">
        <v>8</v>
      </c>
      <c r="AP83" s="5" t="s">
        <v>11</v>
      </c>
      <c r="AQ83" s="5">
        <v>0</v>
      </c>
      <c r="AR83" s="5">
        <v>0</v>
      </c>
      <c r="AS83" s="4">
        <v>0</v>
      </c>
      <c r="AT83" s="5" t="s">
        <v>11</v>
      </c>
      <c r="AU83" s="4">
        <v>0</v>
      </c>
      <c r="AV83" s="5" t="s">
        <v>5</v>
      </c>
      <c r="AW83" s="4">
        <v>2</v>
      </c>
      <c r="AX83" s="4" t="s">
        <v>5</v>
      </c>
      <c r="AY83" s="5" t="s">
        <v>26</v>
      </c>
      <c r="AZ83" s="4">
        <v>4</v>
      </c>
      <c r="BA83" s="4" t="s">
        <v>5</v>
      </c>
      <c r="BB83" s="5" t="s">
        <v>5</v>
      </c>
      <c r="BC83" s="5">
        <v>2</v>
      </c>
      <c r="BD83" s="4">
        <v>0</v>
      </c>
      <c r="BE83" s="4" t="s">
        <v>8</v>
      </c>
      <c r="BF83" s="4" t="s">
        <v>14</v>
      </c>
      <c r="BG83" s="4" t="s">
        <v>8</v>
      </c>
      <c r="BH83" s="4" t="s">
        <v>8</v>
      </c>
      <c r="BI83" s="4" t="s">
        <v>11</v>
      </c>
      <c r="BJ83" s="4" t="s">
        <v>13</v>
      </c>
      <c r="BK83" s="4" t="s">
        <v>11</v>
      </c>
      <c r="BL83" s="5" t="s">
        <v>11</v>
      </c>
      <c r="BM83" s="5">
        <v>0</v>
      </c>
      <c r="BN83" s="4">
        <v>4</v>
      </c>
      <c r="BO83" s="4" t="s">
        <v>8</v>
      </c>
      <c r="BP83" s="4" t="s">
        <v>11</v>
      </c>
      <c r="BQ83" s="4" t="s">
        <v>11</v>
      </c>
      <c r="BR83" s="4" t="s">
        <v>11</v>
      </c>
      <c r="BS83" s="5" t="s">
        <v>11</v>
      </c>
      <c r="BT83" s="5" t="s">
        <v>11</v>
      </c>
      <c r="BU83" s="5">
        <v>0</v>
      </c>
      <c r="BV83" s="5">
        <v>0</v>
      </c>
      <c r="BW83" s="4">
        <v>0</v>
      </c>
      <c r="BX83" s="5">
        <v>0</v>
      </c>
      <c r="BY83" s="5" t="s">
        <v>11</v>
      </c>
      <c r="BZ83" s="4">
        <v>0</v>
      </c>
      <c r="CA83" s="5">
        <v>0</v>
      </c>
      <c r="CB83" s="4" t="s">
        <v>8</v>
      </c>
      <c r="CC83" s="4">
        <v>0</v>
      </c>
      <c r="CD83" s="4" t="s">
        <v>8</v>
      </c>
      <c r="CE83" s="4" t="s">
        <v>11</v>
      </c>
      <c r="CF83" s="26" t="s">
        <v>8</v>
      </c>
      <c r="CG83" s="35" t="s">
        <v>1557</v>
      </c>
      <c r="CH83" s="27">
        <f>VLOOKUP(E83,Criterio_Invierno!$B$5:$C$8,2,0)</f>
        <v>7.5</v>
      </c>
      <c r="CI83" s="24">
        <f>+VLOOKUP(F83,Criterio_Invierno!$B$10:$C$13,2,0)</f>
        <v>5</v>
      </c>
      <c r="CJ83" s="29">
        <f>+IF(X83="Mañana y tarde",Criterio_Invierno!$C$16,IF(X83="Solo mañana",Criterio_Invierno!$C$15,Criterio_Invierno!$C$17))</f>
        <v>5</v>
      </c>
      <c r="CK83" s="24">
        <f>+IF(S83=0,Criterio_Invierno!$C$22,IF(S83&lt;Criterio_Invierno!$B$20,Criterio_Invierno!$C$20,IF(S83&lt;Criterio_Invierno!$B$21,Criterio_Invierno!$C$21,0)))*IF(AN83="SI",Criterio_Invierno!$F$20,Criterio_Invierno!$F$21)*IF(AI83="SI",Criterio_Invierno!$J$20,Criterio_Invierno!$J$21)</f>
        <v>15</v>
      </c>
      <c r="CL83" s="29">
        <f>(IF(AE83="NO",Criterio_Invierno!$C$25,IF(AE83="SI",Criterio_Invierno!$C$26,0))+VLOOKUP(AF83,Criterio_Invierno!$E$25:$F$29,2,FALSE)+IF(AK83="-",Criterio_Invierno!$I$30,IF(ISERROR(VLOOKUP(CONCATENATE(AL83,"-",AM83),Criterio_Invierno!$H$25:$I$29,2,FALSE)),Criterio_Invierno!$I$29,VLOOKUP(CONCATENATE(AL83,"-",AM83),Criterio_Invierno!$H$25:$I$29,2,FALSE))))*IF(AG83="SI",Criterio_Invierno!$L$25,Criterio_Invierno!$L$26)</f>
        <v>70</v>
      </c>
      <c r="CM83" s="24">
        <f>+IF(AR83&gt;Criterio_Invierno!$B$33,Criterio_Invierno!$C$33,0)+IF(AU83&gt;Criterio_Invierno!$E$33,Criterio_Invierno!$F$33,0)+IF(BG83="NO",Criterio_Invierno!$I$33,0)</f>
        <v>10</v>
      </c>
      <c r="CN83" s="24">
        <f>+IF(V83&gt;=Criterio_Invierno!$B$36,Criterio_Invierno!$C$37,IF(V83&gt;=Criterio_Invierno!$B$35,Criterio_Invierno!$C$36,Criterio_Invierno!$C$35))</f>
        <v>1</v>
      </c>
      <c r="CO83" s="30">
        <f>IF(CD83="-",Criterio_Invierno!$G$40,VLOOKUP(CE83,Criterio_Invierno!$B$39:$C$46,2,FALSE))</f>
        <v>1</v>
      </c>
      <c r="CP83" s="28">
        <f>+VLOOKUP(F83,Criterio_Verano!$B$5:$C$7,2,FALSE)</f>
        <v>40</v>
      </c>
      <c r="CQ83" s="24">
        <f>+IF(AA83="SI",Criterio_Verano!$C$10,IF(AB83="SI",Criterio_Verano!$C$13,IF(Z83="SI",Criterio_Verano!$C$11,Criterio_Verano!$D$12)))</f>
        <v>20</v>
      </c>
      <c r="CR83" s="24">
        <f>+IF(S83=0,Criterio_Verano!$C$18,IF(S83&lt;Criterio_Verano!$B$16,Criterio_Verano!$C$16,IF(S83&lt;Criterio_Verano!$B$17,Criterio_Verano!$C$17,Criterio_Verano!$C$18)))+IF(AE83="NO",Criterio_Verano!$F$17,Criterio_Verano!$F$16)</f>
        <v>12.5</v>
      </c>
      <c r="CS83" s="31">
        <f>+IF(AK83="NO",Criterio_Verano!$C$23,IF(AL83="PERSIANAS",Criterio_Verano!$C$21,Criterio_Verano!$C$22)+IF(AM83="DEFICIENTE",Criterio_Verano!$F$22,Criterio_Verano!$F$21))</f>
        <v>15</v>
      </c>
    </row>
    <row r="84" spans="1:97">
      <c r="A84" s="2" t="s">
        <v>395</v>
      </c>
      <c r="B84" s="4" t="s">
        <v>1</v>
      </c>
      <c r="C84" s="29">
        <f t="shared" si="2"/>
        <v>112.5</v>
      </c>
      <c r="D84" s="24">
        <f t="shared" si="3"/>
        <v>87.5</v>
      </c>
      <c r="E84" s="2" t="s">
        <v>139</v>
      </c>
      <c r="F84" s="3">
        <v>4</v>
      </c>
      <c r="G84" s="4" t="s">
        <v>92</v>
      </c>
      <c r="H84" s="4" t="s">
        <v>34</v>
      </c>
      <c r="I84" s="4" t="s">
        <v>292</v>
      </c>
      <c r="J84" s="29" t="str">
        <f>VLOOKUP(I84,SEV_20000!$B$2:$D$89,3,FALSE)</f>
        <v>Sí</v>
      </c>
      <c r="K84" s="4" t="s">
        <v>396</v>
      </c>
      <c r="L84" s="4" t="s">
        <v>2</v>
      </c>
      <c r="M84" s="4" t="s">
        <v>397</v>
      </c>
      <c r="N84" s="4" t="s">
        <v>398</v>
      </c>
      <c r="O84" s="4" t="s">
        <v>399</v>
      </c>
      <c r="P84" s="4" t="s">
        <v>400</v>
      </c>
      <c r="Q84" s="4" t="s">
        <v>3</v>
      </c>
      <c r="R84" s="5" t="s">
        <v>370</v>
      </c>
      <c r="S84" s="4">
        <v>1990</v>
      </c>
      <c r="T84" s="5" t="s">
        <v>13</v>
      </c>
      <c r="U84" s="5">
        <v>1990</v>
      </c>
      <c r="V84" s="5">
        <v>36</v>
      </c>
      <c r="W84" s="4">
        <v>2</v>
      </c>
      <c r="X84" s="4" t="s">
        <v>4</v>
      </c>
      <c r="Y84" s="4" t="s">
        <v>8</v>
      </c>
      <c r="Z84" s="42" t="s">
        <v>5</v>
      </c>
      <c r="AA84" s="4"/>
      <c r="AB84" s="4" t="s">
        <v>5</v>
      </c>
      <c r="AC84" s="4" t="s">
        <v>8</v>
      </c>
      <c r="AD84" s="4" t="s">
        <v>6</v>
      </c>
      <c r="AE84" s="4" t="s">
        <v>8</v>
      </c>
      <c r="AF84" s="4" t="s">
        <v>22</v>
      </c>
      <c r="AG84" s="4" t="s">
        <v>5</v>
      </c>
      <c r="AH84" s="4" t="s">
        <v>9</v>
      </c>
      <c r="AI84" s="4" t="s">
        <v>8</v>
      </c>
      <c r="AJ84" s="4" t="s">
        <v>11</v>
      </c>
      <c r="AK84" s="4" t="s">
        <v>5</v>
      </c>
      <c r="AL84" s="4" t="s">
        <v>23</v>
      </c>
      <c r="AM84" s="4" t="s">
        <v>20</v>
      </c>
      <c r="AN84" s="24" t="s">
        <v>5</v>
      </c>
      <c r="AO84" s="4" t="s">
        <v>8</v>
      </c>
      <c r="AP84" s="5" t="s">
        <v>11</v>
      </c>
      <c r="AQ84" s="5">
        <v>0</v>
      </c>
      <c r="AR84" s="5">
        <v>0</v>
      </c>
      <c r="AS84" s="4">
        <v>0</v>
      </c>
      <c r="AT84" s="5" t="s">
        <v>11</v>
      </c>
      <c r="AU84" s="4">
        <v>0</v>
      </c>
      <c r="AV84" s="5" t="s">
        <v>5</v>
      </c>
      <c r="AW84" s="4">
        <v>2</v>
      </c>
      <c r="AX84" s="4" t="s">
        <v>5</v>
      </c>
      <c r="AY84" s="5" t="s">
        <v>26</v>
      </c>
      <c r="AZ84" s="4">
        <v>2</v>
      </c>
      <c r="BA84" s="4" t="s">
        <v>5</v>
      </c>
      <c r="BB84" s="5" t="s">
        <v>5</v>
      </c>
      <c r="BC84" s="5">
        <v>2</v>
      </c>
      <c r="BD84" s="4">
        <v>0</v>
      </c>
      <c r="BE84" s="4" t="s">
        <v>8</v>
      </c>
      <c r="BF84" s="4" t="s">
        <v>14</v>
      </c>
      <c r="BG84" s="4" t="s">
        <v>8</v>
      </c>
      <c r="BH84" s="4" t="s">
        <v>8</v>
      </c>
      <c r="BI84" s="4" t="s">
        <v>11</v>
      </c>
      <c r="BJ84" s="4" t="s">
        <v>13</v>
      </c>
      <c r="BK84" s="4" t="s">
        <v>11</v>
      </c>
      <c r="BL84" s="5" t="s">
        <v>11</v>
      </c>
      <c r="BM84" s="5">
        <v>0</v>
      </c>
      <c r="BN84" s="4">
        <v>0</v>
      </c>
      <c r="BO84" s="4" t="s">
        <v>8</v>
      </c>
      <c r="BP84" s="4" t="s">
        <v>11</v>
      </c>
      <c r="BQ84" s="4" t="s">
        <v>11</v>
      </c>
      <c r="BR84" s="4" t="s">
        <v>11</v>
      </c>
      <c r="BS84" s="5" t="s">
        <v>11</v>
      </c>
      <c r="BT84" s="5" t="s">
        <v>11</v>
      </c>
      <c r="BU84" s="5">
        <v>0</v>
      </c>
      <c r="BV84" s="5">
        <v>0</v>
      </c>
      <c r="BW84" s="4">
        <v>0</v>
      </c>
      <c r="BX84" s="5">
        <v>0</v>
      </c>
      <c r="BY84" s="5" t="s">
        <v>11</v>
      </c>
      <c r="BZ84" s="4">
        <v>0</v>
      </c>
      <c r="CA84" s="5">
        <v>0</v>
      </c>
      <c r="CB84" s="4" t="s">
        <v>8</v>
      </c>
      <c r="CC84" s="4">
        <v>0</v>
      </c>
      <c r="CD84" s="4" t="s">
        <v>8</v>
      </c>
      <c r="CE84" s="4" t="s">
        <v>11</v>
      </c>
      <c r="CF84" s="26" t="s">
        <v>8</v>
      </c>
      <c r="CG84" s="35" t="s">
        <v>1560</v>
      </c>
      <c r="CH84" s="27">
        <f>VLOOKUP(E84,Criterio_Invierno!$B$5:$C$8,2,0)</f>
        <v>7.5</v>
      </c>
      <c r="CI84" s="24">
        <f>+VLOOKUP(F84,Criterio_Invierno!$B$10:$C$13,2,0)</f>
        <v>5</v>
      </c>
      <c r="CJ84" s="29">
        <f>+IF(X84="Mañana y tarde",Criterio_Invierno!$C$16,IF(X84="Solo mañana",Criterio_Invierno!$C$15,Criterio_Invierno!$C$17))</f>
        <v>5</v>
      </c>
      <c r="CK84" s="24">
        <f>+IF(S84=0,Criterio_Invierno!$C$22,IF(S84&lt;Criterio_Invierno!$B$20,Criterio_Invierno!$C$20,IF(S84&lt;Criterio_Invierno!$B$21,Criterio_Invierno!$C$21,0)))*IF(AN84="SI",Criterio_Invierno!$F$20,Criterio_Invierno!$F$21)*IF(AI84="SI",Criterio_Invierno!$J$20,Criterio_Invierno!$J$21)</f>
        <v>15</v>
      </c>
      <c r="CL84" s="29">
        <f>(IF(AE84="NO",Criterio_Invierno!$C$25,IF(AE84="SI",Criterio_Invierno!$C$26,0))+VLOOKUP(AF84,Criterio_Invierno!$E$25:$F$29,2,FALSE)+IF(AK84="-",Criterio_Invierno!$I$30,IF(ISERROR(VLOOKUP(CONCATENATE(AL84,"-",AM84),Criterio_Invierno!$H$25:$I$29,2,FALSE)),Criterio_Invierno!$I$29,VLOOKUP(CONCATENATE(AL84,"-",AM84),Criterio_Invierno!$H$25:$I$29,2,FALSE))))*IF(AG84="SI",Criterio_Invierno!$L$25,Criterio_Invierno!$L$26)</f>
        <v>70</v>
      </c>
      <c r="CM84" s="24">
        <f>+IF(AR84&gt;Criterio_Invierno!$B$33,Criterio_Invierno!$C$33,0)+IF(AU84&gt;Criterio_Invierno!$E$33,Criterio_Invierno!$F$33,0)+IF(BG84="NO",Criterio_Invierno!$I$33,0)</f>
        <v>10</v>
      </c>
      <c r="CN84" s="24">
        <f>+IF(V84&gt;=Criterio_Invierno!$B$36,Criterio_Invierno!$C$37,IF(V84&gt;=Criterio_Invierno!$B$35,Criterio_Invierno!$C$36,Criterio_Invierno!$C$35))</f>
        <v>1</v>
      </c>
      <c r="CO84" s="30">
        <f>IF(CD84="-",Criterio_Invierno!$G$40,VLOOKUP(CE84,Criterio_Invierno!$B$39:$C$46,2,FALSE))</f>
        <v>1</v>
      </c>
      <c r="CP84" s="28">
        <f>+VLOOKUP(F84,Criterio_Verano!$B$5:$C$7,2,FALSE)</f>
        <v>40</v>
      </c>
      <c r="CQ84" s="24">
        <f>+IF(AA84="SI",Criterio_Verano!$C$10,IF(AB84="SI",Criterio_Verano!$C$13,IF(Z84="SI",Criterio_Verano!$C$11,Criterio_Verano!$D$12)))</f>
        <v>20</v>
      </c>
      <c r="CR84" s="24">
        <f>+IF(S84=0,Criterio_Verano!$C$18,IF(S84&lt;Criterio_Verano!$B$16,Criterio_Verano!$C$16,IF(S84&lt;Criterio_Verano!$B$17,Criterio_Verano!$C$17,Criterio_Verano!$C$18)))+IF(AE84="NO",Criterio_Verano!$F$17,Criterio_Verano!$F$16)</f>
        <v>12.5</v>
      </c>
      <c r="CS84" s="31">
        <f>+IF(AK84="NO",Criterio_Verano!$C$23,IF(AL84="PERSIANAS",Criterio_Verano!$C$21,Criterio_Verano!$C$22)+IF(AM84="DEFICIENTE",Criterio_Verano!$F$22,Criterio_Verano!$F$21))</f>
        <v>15</v>
      </c>
    </row>
    <row r="85" spans="1:97">
      <c r="A85" s="2" t="s">
        <v>613</v>
      </c>
      <c r="B85" s="4" t="s">
        <v>1</v>
      </c>
      <c r="C85" s="29">
        <f t="shared" si="2"/>
        <v>47.5</v>
      </c>
      <c r="D85" s="24">
        <f t="shared" si="3"/>
        <v>85</v>
      </c>
      <c r="E85" s="2" t="s">
        <v>139</v>
      </c>
      <c r="F85" s="3">
        <v>4</v>
      </c>
      <c r="G85" s="4" t="s">
        <v>126</v>
      </c>
      <c r="H85" s="4" t="s">
        <v>34</v>
      </c>
      <c r="I85" s="4" t="s">
        <v>614</v>
      </c>
      <c r="J85" s="29" t="str">
        <f>VLOOKUP(I85,SEV_20000!$B$2:$D$89,3,FALSE)</f>
        <v>Sí</v>
      </c>
      <c r="K85" s="4" t="s">
        <v>615</v>
      </c>
      <c r="L85" s="4" t="s">
        <v>2</v>
      </c>
      <c r="M85" s="4" t="s">
        <v>616</v>
      </c>
      <c r="N85" s="4" t="s">
        <v>617</v>
      </c>
      <c r="O85" s="4" t="s">
        <v>618</v>
      </c>
      <c r="P85" s="4" t="s">
        <v>619</v>
      </c>
      <c r="Q85" s="4" t="s">
        <v>30</v>
      </c>
      <c r="R85" s="5" t="s">
        <v>124</v>
      </c>
      <c r="S85" s="4">
        <v>1947</v>
      </c>
      <c r="T85" s="5" t="s">
        <v>13</v>
      </c>
      <c r="U85" s="5">
        <v>2015</v>
      </c>
      <c r="V85" s="5">
        <v>95</v>
      </c>
      <c r="W85" s="4">
        <v>1</v>
      </c>
      <c r="X85" s="4" t="s">
        <v>4</v>
      </c>
      <c r="Y85" s="4" t="s">
        <v>8</v>
      </c>
      <c r="Z85" s="42" t="s">
        <v>5</v>
      </c>
      <c r="AA85" s="4"/>
      <c r="AB85" s="4" t="s">
        <v>5</v>
      </c>
      <c r="AC85" s="4" t="s">
        <v>8</v>
      </c>
      <c r="AD85" s="4" t="s">
        <v>17</v>
      </c>
      <c r="AE85" s="4" t="s">
        <v>8</v>
      </c>
      <c r="AF85" s="4" t="s">
        <v>7</v>
      </c>
      <c r="AG85" s="4" t="s">
        <v>8</v>
      </c>
      <c r="AH85" s="4" t="s">
        <v>18</v>
      </c>
      <c r="AI85" s="4" t="s">
        <v>8</v>
      </c>
      <c r="AJ85" s="4" t="s">
        <v>11</v>
      </c>
      <c r="AK85" s="4" t="s">
        <v>5</v>
      </c>
      <c r="AL85" s="4" t="s">
        <v>19</v>
      </c>
      <c r="AM85" s="4" t="s">
        <v>24</v>
      </c>
      <c r="AN85" s="4" t="s">
        <v>8</v>
      </c>
      <c r="AO85" s="4" t="s">
        <v>8</v>
      </c>
      <c r="AP85" s="5" t="s">
        <v>11</v>
      </c>
      <c r="AQ85" s="5">
        <v>0</v>
      </c>
      <c r="AR85" s="5">
        <v>0</v>
      </c>
      <c r="AS85" s="4">
        <v>0</v>
      </c>
      <c r="AT85" s="5" t="s">
        <v>11</v>
      </c>
      <c r="AU85" s="4">
        <v>0</v>
      </c>
      <c r="AV85" s="5" t="s">
        <v>8</v>
      </c>
      <c r="AW85" s="4">
        <v>0</v>
      </c>
      <c r="AX85" s="4" t="s">
        <v>8</v>
      </c>
      <c r="AY85" s="5" t="s">
        <v>11</v>
      </c>
      <c r="AZ85" s="4">
        <v>0</v>
      </c>
      <c r="BA85" s="4" t="s">
        <v>13</v>
      </c>
      <c r="BB85" s="5" t="s">
        <v>11</v>
      </c>
      <c r="BC85" s="5">
        <v>0</v>
      </c>
      <c r="BD85" s="4">
        <v>0</v>
      </c>
      <c r="BE85" s="4" t="s">
        <v>8</v>
      </c>
      <c r="BF85" s="4" t="s">
        <v>14</v>
      </c>
      <c r="BG85" s="4" t="s">
        <v>5</v>
      </c>
      <c r="BH85" s="4" t="s">
        <v>8</v>
      </c>
      <c r="BI85" s="4" t="s">
        <v>11</v>
      </c>
      <c r="BJ85" s="4" t="s">
        <v>13</v>
      </c>
      <c r="BK85" s="4" t="s">
        <v>11</v>
      </c>
      <c r="BL85" s="5" t="s">
        <v>11</v>
      </c>
      <c r="BM85" s="5">
        <v>0</v>
      </c>
      <c r="BN85" s="4">
        <v>0</v>
      </c>
      <c r="BO85" s="4" t="s">
        <v>5</v>
      </c>
      <c r="BP85" s="4" t="s">
        <v>5</v>
      </c>
      <c r="BQ85" s="4" t="s">
        <v>5</v>
      </c>
      <c r="BR85" s="4" t="s">
        <v>5</v>
      </c>
      <c r="BS85" s="5" t="s">
        <v>5</v>
      </c>
      <c r="BT85" s="5" t="s">
        <v>11</v>
      </c>
      <c r="BU85" s="5">
        <v>0</v>
      </c>
      <c r="BV85" s="5">
        <v>0</v>
      </c>
      <c r="BW85" s="4">
        <v>1</v>
      </c>
      <c r="BX85" s="5">
        <v>0</v>
      </c>
      <c r="BY85" s="5" t="s">
        <v>5</v>
      </c>
      <c r="BZ85" s="4">
        <v>0</v>
      </c>
      <c r="CA85" s="5">
        <v>0</v>
      </c>
      <c r="CB85" s="4" t="s">
        <v>8</v>
      </c>
      <c r="CC85" s="4">
        <v>0</v>
      </c>
      <c r="CD85" s="4" t="s">
        <v>15</v>
      </c>
      <c r="CE85" s="4" t="s">
        <v>11</v>
      </c>
      <c r="CF85" s="26" t="s">
        <v>15</v>
      </c>
      <c r="CG85" s="35" t="s">
        <v>1568</v>
      </c>
      <c r="CH85" s="27">
        <f>VLOOKUP(E85,Criterio_Invierno!$B$5:$C$8,2,0)</f>
        <v>7.5</v>
      </c>
      <c r="CI85" s="24">
        <f>+VLOOKUP(F85,Criterio_Invierno!$B$10:$C$13,2,0)</f>
        <v>5</v>
      </c>
      <c r="CJ85" s="29">
        <f>+IF(X85="Mañana y tarde",Criterio_Invierno!$C$16,IF(X85="Solo mañana",Criterio_Invierno!$C$15,Criterio_Invierno!$C$17))</f>
        <v>5</v>
      </c>
      <c r="CK85" s="24">
        <f>+IF(S85=0,Criterio_Invierno!$C$22,IF(S85&lt;Criterio_Invierno!$B$20,Criterio_Invierno!$C$20,IF(S85&lt;Criterio_Invierno!$B$21,Criterio_Invierno!$C$21,0)))*IF(AN85="SI",Criterio_Invierno!$F$20,Criterio_Invierno!$F$21)*IF(AI85="SI",Criterio_Invierno!$J$20,Criterio_Invierno!$J$21)</f>
        <v>15</v>
      </c>
      <c r="CL85" s="29">
        <f>(IF(AE85="NO",Criterio_Invierno!$C$25,IF(AE85="SI",Criterio_Invierno!$C$26,0))+VLOOKUP(AF85,Criterio_Invierno!$E$25:$F$29,2,FALSE)+IF(AK85="-",Criterio_Invierno!$I$30,IF(ISERROR(VLOOKUP(CONCATENATE(AL85,"-",AM85),Criterio_Invierno!$H$25:$I$29,2,FALSE)),Criterio_Invierno!$I$29,VLOOKUP(CONCATENATE(AL85,"-",AM85),Criterio_Invierno!$H$25:$I$29,2,FALSE))))*IF(AG85="SI",Criterio_Invierno!$L$25,Criterio_Invierno!$L$26)</f>
        <v>15</v>
      </c>
      <c r="CM85" s="24">
        <f>+IF(AR85&gt;Criterio_Invierno!$B$33,Criterio_Invierno!$C$33,0)+IF(AU85&gt;Criterio_Invierno!$E$33,Criterio_Invierno!$F$33,0)+IF(BG85="NO",Criterio_Invierno!$I$33,0)</f>
        <v>0</v>
      </c>
      <c r="CN85" s="24">
        <f>+IF(V85&gt;=Criterio_Invierno!$B$36,Criterio_Invierno!$C$37,IF(V85&gt;=Criterio_Invierno!$B$35,Criterio_Invierno!$C$36,Criterio_Invierno!$C$35))</f>
        <v>1</v>
      </c>
      <c r="CO85" s="30">
        <f>IF(CD85="-",Criterio_Invierno!$G$40,VLOOKUP(CE85,Criterio_Invierno!$B$39:$C$46,2,FALSE))</f>
        <v>1</v>
      </c>
      <c r="CP85" s="28">
        <f>+VLOOKUP(F85,Criterio_Verano!$B$5:$C$7,2,FALSE)</f>
        <v>40</v>
      </c>
      <c r="CQ85" s="24">
        <f>+IF(AA85="SI",Criterio_Verano!$C$10,IF(AB85="SI",Criterio_Verano!$C$13,IF(Z85="SI",Criterio_Verano!$C$11,Criterio_Verano!$D$12)))</f>
        <v>20</v>
      </c>
      <c r="CR85" s="24">
        <f>+IF(S85=0,Criterio_Verano!$C$18,IF(S85&lt;Criterio_Verano!$B$16,Criterio_Verano!$C$16,IF(S85&lt;Criterio_Verano!$B$17,Criterio_Verano!$C$17,Criterio_Verano!$C$18)))+IF(AE85="NO",Criterio_Verano!$F$17,Criterio_Verano!$F$16)</f>
        <v>15</v>
      </c>
      <c r="CS85" s="31">
        <f>+IF(AK85="NO",Criterio_Verano!$C$23,IF(AL85="PERSIANAS",Criterio_Verano!$C$21,Criterio_Verano!$C$22)+IF(AM85="DEFICIENTE",Criterio_Verano!$F$22,Criterio_Verano!$F$21))</f>
        <v>10</v>
      </c>
    </row>
    <row r="86" spans="1:97">
      <c r="A86" s="2" t="s">
        <v>547</v>
      </c>
      <c r="B86" s="4" t="s">
        <v>1</v>
      </c>
      <c r="C86" s="29">
        <f t="shared" si="2"/>
        <v>116.25</v>
      </c>
      <c r="D86" s="24">
        <f t="shared" si="3"/>
        <v>85</v>
      </c>
      <c r="E86" s="2" t="s">
        <v>139</v>
      </c>
      <c r="F86" s="3">
        <v>4</v>
      </c>
      <c r="G86" s="4" t="s">
        <v>381</v>
      </c>
      <c r="H86" s="4" t="s">
        <v>34</v>
      </c>
      <c r="I86" s="4" t="s">
        <v>445</v>
      </c>
      <c r="J86" s="29" t="str">
        <f>VLOOKUP(I86,SEV_20000!$B$2:$D$89,3,FALSE)</f>
        <v>Sí</v>
      </c>
      <c r="K86" s="4" t="s">
        <v>548</v>
      </c>
      <c r="L86" s="4" t="s">
        <v>2</v>
      </c>
      <c r="M86" s="4" t="s">
        <v>549</v>
      </c>
      <c r="N86" s="4" t="s">
        <v>550</v>
      </c>
      <c r="O86" s="4" t="s">
        <v>551</v>
      </c>
      <c r="P86" s="4" t="s">
        <v>551</v>
      </c>
      <c r="Q86" s="4" t="s">
        <v>3</v>
      </c>
      <c r="R86" s="5" t="s">
        <v>646</v>
      </c>
      <c r="S86" s="4">
        <v>0</v>
      </c>
      <c r="T86" s="5" t="s">
        <v>552</v>
      </c>
      <c r="U86" s="5">
        <v>0</v>
      </c>
      <c r="V86" s="5">
        <v>290</v>
      </c>
      <c r="W86" s="4">
        <v>16</v>
      </c>
      <c r="X86" s="4" t="s">
        <v>16</v>
      </c>
      <c r="Y86" s="4" t="s">
        <v>5</v>
      </c>
      <c r="Z86" s="42" t="s">
        <v>5</v>
      </c>
      <c r="AA86" s="4"/>
      <c r="AB86" s="4" t="s">
        <v>5</v>
      </c>
      <c r="AC86" s="4" t="s">
        <v>5</v>
      </c>
      <c r="AD86" s="4" t="s">
        <v>17</v>
      </c>
      <c r="AE86" s="4" t="s">
        <v>8</v>
      </c>
      <c r="AF86" s="4" t="s">
        <v>7</v>
      </c>
      <c r="AG86" s="4" t="s">
        <v>5</v>
      </c>
      <c r="AH86" s="4" t="s">
        <v>18</v>
      </c>
      <c r="AI86" s="4" t="s">
        <v>5</v>
      </c>
      <c r="AJ86" s="4" t="s">
        <v>29</v>
      </c>
      <c r="AK86" s="4" t="s">
        <v>5</v>
      </c>
      <c r="AL86" s="4" t="s">
        <v>23</v>
      </c>
      <c r="AM86" s="4" t="s">
        <v>20</v>
      </c>
      <c r="AN86" s="4" t="s">
        <v>5</v>
      </c>
      <c r="AO86" s="4" t="s">
        <v>8</v>
      </c>
      <c r="AP86" s="5" t="s">
        <v>11</v>
      </c>
      <c r="AQ86" s="5">
        <v>0</v>
      </c>
      <c r="AR86" s="5">
        <v>0</v>
      </c>
      <c r="AS86" s="4">
        <v>0</v>
      </c>
      <c r="AT86" s="5" t="s">
        <v>11</v>
      </c>
      <c r="AU86" s="4">
        <v>0</v>
      </c>
      <c r="AV86" s="5" t="s">
        <v>8</v>
      </c>
      <c r="AW86" s="4">
        <v>0</v>
      </c>
      <c r="AX86" s="4" t="s">
        <v>8</v>
      </c>
      <c r="AY86" s="5" t="s">
        <v>11</v>
      </c>
      <c r="AZ86" s="4">
        <v>0</v>
      </c>
      <c r="BA86" s="4" t="s">
        <v>13</v>
      </c>
      <c r="BB86" s="5" t="s">
        <v>11</v>
      </c>
      <c r="BC86" s="5">
        <v>0</v>
      </c>
      <c r="BD86" s="4">
        <v>0</v>
      </c>
      <c r="BE86" s="4" t="s">
        <v>8</v>
      </c>
      <c r="BF86" s="4" t="s">
        <v>14</v>
      </c>
      <c r="BG86" s="4" t="s">
        <v>5</v>
      </c>
      <c r="BH86" s="4" t="s">
        <v>5</v>
      </c>
      <c r="BI86" s="4" t="s">
        <v>8</v>
      </c>
      <c r="BJ86" s="4" t="s">
        <v>8</v>
      </c>
      <c r="BK86" s="4" t="s">
        <v>5</v>
      </c>
      <c r="BL86" s="5" t="s">
        <v>8</v>
      </c>
      <c r="BM86" s="5">
        <v>16</v>
      </c>
      <c r="BN86" s="4">
        <v>2</v>
      </c>
      <c r="BO86" s="4" t="s">
        <v>8</v>
      </c>
      <c r="BP86" s="4" t="s">
        <v>11</v>
      </c>
      <c r="BQ86" s="4" t="s">
        <v>11</v>
      </c>
      <c r="BR86" s="4" t="s">
        <v>11</v>
      </c>
      <c r="BS86" s="5" t="s">
        <v>11</v>
      </c>
      <c r="BT86" s="5" t="s">
        <v>11</v>
      </c>
      <c r="BU86" s="5">
        <v>0</v>
      </c>
      <c r="BV86" s="5">
        <v>0</v>
      </c>
      <c r="BW86" s="4">
        <v>0</v>
      </c>
      <c r="BX86" s="5">
        <v>0</v>
      </c>
      <c r="BY86" s="5" t="s">
        <v>11</v>
      </c>
      <c r="BZ86" s="4">
        <v>0</v>
      </c>
      <c r="CA86" s="5">
        <v>0</v>
      </c>
      <c r="CB86" s="4" t="s">
        <v>8</v>
      </c>
      <c r="CC86" s="4">
        <v>0</v>
      </c>
      <c r="CD86" s="4" t="s">
        <v>15</v>
      </c>
      <c r="CE86" s="4" t="s">
        <v>11</v>
      </c>
      <c r="CF86" s="26" t="s">
        <v>8</v>
      </c>
      <c r="CG86" s="35" t="s">
        <v>1597</v>
      </c>
      <c r="CH86" s="27">
        <f>VLOOKUP(E86,Criterio_Invierno!$B$5:$C$8,2,0)</f>
        <v>7.5</v>
      </c>
      <c r="CI86" s="24">
        <f>+VLOOKUP(F86,Criterio_Invierno!$B$10:$C$13,2,0)</f>
        <v>5</v>
      </c>
      <c r="CJ86" s="29">
        <f>+IF(X86="Mañana y tarde",Criterio_Invierno!$C$16,IF(X86="Solo mañana",Criterio_Invierno!$C$15,Criterio_Invierno!$C$17))</f>
        <v>15</v>
      </c>
      <c r="CK86" s="24">
        <f>+IF(S86=0,Criterio_Invierno!$C$22,IF(S86&lt;Criterio_Invierno!$B$20,Criterio_Invierno!$C$20,IF(S86&lt;Criterio_Invierno!$B$21,Criterio_Invierno!$C$21,0)))*IF(AN86="SI",Criterio_Invierno!$F$20,Criterio_Invierno!$F$21)*IF(AI86="SI",Criterio_Invierno!$J$20,Criterio_Invierno!$J$21)</f>
        <v>0</v>
      </c>
      <c r="CL86" s="29">
        <f>(IF(AE86="NO",Criterio_Invierno!$C$25,IF(AE86="SI",Criterio_Invierno!$C$26,0))+VLOOKUP(AF86,Criterio_Invierno!$E$25:$F$29,2,FALSE)+IF(AK86="-",Criterio_Invierno!$I$30,IF(ISERROR(VLOOKUP(CONCATENATE(AL86,"-",AM86),Criterio_Invierno!$H$25:$I$29,2,FALSE)),Criterio_Invierno!$I$29,VLOOKUP(CONCATENATE(AL86,"-",AM86),Criterio_Invierno!$H$25:$I$29,2,FALSE))))*IF(AG86="SI",Criterio_Invierno!$L$25,Criterio_Invierno!$L$26)</f>
        <v>50</v>
      </c>
      <c r="CM86" s="24">
        <f>+IF(AR86&gt;Criterio_Invierno!$B$33,Criterio_Invierno!$C$33,0)+IF(AU86&gt;Criterio_Invierno!$E$33,Criterio_Invierno!$F$33,0)+IF(BG86="NO",Criterio_Invierno!$I$33,0)</f>
        <v>0</v>
      </c>
      <c r="CN86" s="24">
        <f>+IF(V86&gt;=Criterio_Invierno!$B$36,Criterio_Invierno!$C$37,IF(V86&gt;=Criterio_Invierno!$B$35,Criterio_Invierno!$C$36,Criterio_Invierno!$C$35))</f>
        <v>1.5</v>
      </c>
      <c r="CO86" s="30">
        <f>IF(CD86="-",Criterio_Invierno!$G$40,VLOOKUP(CE86,Criterio_Invierno!$B$39:$C$46,2,FALSE))</f>
        <v>1</v>
      </c>
      <c r="CP86" s="28">
        <f>+VLOOKUP(F86,Criterio_Verano!$B$5:$C$7,2,FALSE)</f>
        <v>40</v>
      </c>
      <c r="CQ86" s="24">
        <f>+IF(AA86="SI",Criterio_Verano!$C$10,IF(AB86="SI",Criterio_Verano!$C$13,IF(Z86="SI",Criterio_Verano!$C$11,Criterio_Verano!$D$12)))</f>
        <v>20</v>
      </c>
      <c r="CR86" s="24">
        <f>+IF(S86=0,Criterio_Verano!$C$18,IF(S86&lt;Criterio_Verano!$B$16,Criterio_Verano!$C$16,IF(S86&lt;Criterio_Verano!$B$17,Criterio_Verano!$C$17,Criterio_Verano!$C$18)))+IF(AE86="NO",Criterio_Verano!$F$17,Criterio_Verano!$F$16)</f>
        <v>10</v>
      </c>
      <c r="CS86" s="31">
        <f>+IF(AK86="NO",Criterio_Verano!$C$23,IF(AL86="PERSIANAS",Criterio_Verano!$C$21,Criterio_Verano!$C$22)+IF(AM86="DEFICIENTE",Criterio_Verano!$F$22,Criterio_Verano!$F$21))</f>
        <v>15</v>
      </c>
    </row>
    <row r="87" spans="1:97">
      <c r="A87" s="2" t="s">
        <v>281</v>
      </c>
      <c r="B87" s="4" t="s">
        <v>1</v>
      </c>
      <c r="C87" s="29">
        <f t="shared" si="2"/>
        <v>135</v>
      </c>
      <c r="D87" s="24">
        <f t="shared" si="3"/>
        <v>85</v>
      </c>
      <c r="E87" s="2" t="s">
        <v>139</v>
      </c>
      <c r="F87" s="3">
        <v>4</v>
      </c>
      <c r="G87" s="4" t="s">
        <v>282</v>
      </c>
      <c r="H87" s="4" t="s">
        <v>34</v>
      </c>
      <c r="I87" s="4" t="s">
        <v>283</v>
      </c>
      <c r="J87" s="29" t="str">
        <f>VLOOKUP(I87,SEV_20000!$B$2:$D$89,3,FALSE)</f>
        <v>Sí</v>
      </c>
      <c r="K87" s="4" t="s">
        <v>284</v>
      </c>
      <c r="L87" s="4" t="s">
        <v>2</v>
      </c>
      <c r="M87" s="4" t="s">
        <v>285</v>
      </c>
      <c r="N87" s="4" t="s">
        <v>286</v>
      </c>
      <c r="O87" s="4" t="s">
        <v>287</v>
      </c>
      <c r="P87" s="4" t="s">
        <v>288</v>
      </c>
      <c r="Q87" s="4" t="s">
        <v>3</v>
      </c>
      <c r="R87" s="5" t="s">
        <v>28</v>
      </c>
      <c r="S87" s="4">
        <v>2008</v>
      </c>
      <c r="T87" s="5" t="s">
        <v>13</v>
      </c>
      <c r="U87" s="5">
        <v>0</v>
      </c>
      <c r="V87" s="5">
        <v>576</v>
      </c>
      <c r="W87" s="4">
        <v>1</v>
      </c>
      <c r="X87" s="4" t="s">
        <v>4</v>
      </c>
      <c r="Y87" s="4" t="s">
        <v>8</v>
      </c>
      <c r="Z87" s="42" t="s">
        <v>5</v>
      </c>
      <c r="AA87" s="4"/>
      <c r="AB87" s="4" t="s">
        <v>8</v>
      </c>
      <c r="AC87" s="4" t="s">
        <v>8</v>
      </c>
      <c r="AD87" s="4" t="s">
        <v>17</v>
      </c>
      <c r="AE87" s="4" t="s">
        <v>8</v>
      </c>
      <c r="AF87" s="4" t="s">
        <v>7</v>
      </c>
      <c r="AG87" s="4" t="s">
        <v>5</v>
      </c>
      <c r="AH87" s="4" t="s">
        <v>9</v>
      </c>
      <c r="AI87" s="4" t="s">
        <v>8</v>
      </c>
      <c r="AJ87" s="4" t="s">
        <v>11</v>
      </c>
      <c r="AK87" s="4" t="s">
        <v>8</v>
      </c>
      <c r="AL87" s="4" t="s">
        <v>11</v>
      </c>
      <c r="AM87" s="4" t="s">
        <v>11</v>
      </c>
      <c r="AN87" s="4" t="s">
        <v>5</v>
      </c>
      <c r="AO87" s="4" t="s">
        <v>8</v>
      </c>
      <c r="AP87" s="5" t="s">
        <v>11</v>
      </c>
      <c r="AQ87" s="5">
        <v>0</v>
      </c>
      <c r="AR87" s="5">
        <v>0</v>
      </c>
      <c r="AS87" s="4">
        <v>0</v>
      </c>
      <c r="AT87" s="5" t="s">
        <v>11</v>
      </c>
      <c r="AU87" s="4">
        <v>0</v>
      </c>
      <c r="AV87" s="5" t="s">
        <v>8</v>
      </c>
      <c r="AW87" s="4">
        <v>0</v>
      </c>
      <c r="AX87" s="4" t="s">
        <v>8</v>
      </c>
      <c r="AY87" s="5" t="s">
        <v>11</v>
      </c>
      <c r="AZ87" s="4">
        <v>0</v>
      </c>
      <c r="BA87" s="4" t="s">
        <v>13</v>
      </c>
      <c r="BB87" s="5" t="s">
        <v>11</v>
      </c>
      <c r="BC87" s="5">
        <v>0</v>
      </c>
      <c r="BD87" s="4">
        <v>0</v>
      </c>
      <c r="BE87" s="4" t="s">
        <v>8</v>
      </c>
      <c r="BF87" s="4" t="s">
        <v>60</v>
      </c>
      <c r="BG87" s="4" t="s">
        <v>5</v>
      </c>
      <c r="BH87" s="4" t="s">
        <v>8</v>
      </c>
      <c r="BI87" s="4" t="s">
        <v>11</v>
      </c>
      <c r="BJ87" s="4" t="s">
        <v>13</v>
      </c>
      <c r="BK87" s="4" t="s">
        <v>11</v>
      </c>
      <c r="BL87" s="5" t="s">
        <v>11</v>
      </c>
      <c r="BM87" s="5">
        <v>0</v>
      </c>
      <c r="BN87" s="4">
        <v>0</v>
      </c>
      <c r="BO87" s="4" t="s">
        <v>8</v>
      </c>
      <c r="BP87" s="4" t="s">
        <v>11</v>
      </c>
      <c r="BQ87" s="4" t="s">
        <v>11</v>
      </c>
      <c r="BR87" s="4" t="s">
        <v>11</v>
      </c>
      <c r="BS87" s="5" t="s">
        <v>11</v>
      </c>
      <c r="BT87" s="5" t="s">
        <v>11</v>
      </c>
      <c r="BU87" s="5">
        <v>0</v>
      </c>
      <c r="BV87" s="5">
        <v>0</v>
      </c>
      <c r="BW87" s="4">
        <v>0</v>
      </c>
      <c r="BX87" s="5">
        <v>0</v>
      </c>
      <c r="BY87" s="5" t="s">
        <v>11</v>
      </c>
      <c r="BZ87" s="4">
        <v>0</v>
      </c>
      <c r="CA87" s="5">
        <v>0</v>
      </c>
      <c r="CB87" s="4" t="s">
        <v>8</v>
      </c>
      <c r="CC87" s="4">
        <v>0</v>
      </c>
      <c r="CD87" s="4" t="s">
        <v>15</v>
      </c>
      <c r="CE87" s="4" t="s">
        <v>11</v>
      </c>
      <c r="CF87" s="26" t="s">
        <v>15</v>
      </c>
      <c r="CG87" s="35" t="s">
        <v>1638</v>
      </c>
      <c r="CH87" s="27">
        <f>VLOOKUP(E87,Criterio_Invierno!$B$5:$C$8,2,0)</f>
        <v>7.5</v>
      </c>
      <c r="CI87" s="24">
        <f>+VLOOKUP(F87,Criterio_Invierno!$B$10:$C$13,2,0)</f>
        <v>5</v>
      </c>
      <c r="CJ87" s="29">
        <f>+IF(X87="Mañana y tarde",Criterio_Invierno!$C$16,IF(X87="Solo mañana",Criterio_Invierno!$C$15,Criterio_Invierno!$C$17))</f>
        <v>5</v>
      </c>
      <c r="CK87" s="24">
        <f>+IF(S87=0,Criterio_Invierno!$C$22,IF(S87&lt;Criterio_Invierno!$B$20,Criterio_Invierno!$C$20,IF(S87&lt;Criterio_Invierno!$B$21,Criterio_Invierno!$C$21,0)))*IF(AN87="SI",Criterio_Invierno!$F$20,Criterio_Invierno!$F$21)*IF(AI87="SI",Criterio_Invierno!$J$20,Criterio_Invierno!$J$21)</f>
        <v>0</v>
      </c>
      <c r="CL87" s="29">
        <f>(IF(AE87="NO",Criterio_Invierno!$C$25,IF(AE87="SI",Criterio_Invierno!$C$26,0))+VLOOKUP(AF87,Criterio_Invierno!$E$25:$F$29,2,FALSE)+IF(AK87="-",Criterio_Invierno!$I$30,IF(ISERROR(VLOOKUP(CONCATENATE(AL87,"-",AM87),Criterio_Invierno!$H$25:$I$29,2,FALSE)),Criterio_Invierno!$I$29,VLOOKUP(CONCATENATE(AL87,"-",AM87),Criterio_Invierno!$H$25:$I$29,2,FALSE))))*IF(AG87="SI",Criterio_Invierno!$L$25,Criterio_Invierno!$L$26)</f>
        <v>50</v>
      </c>
      <c r="CM87" s="24">
        <f>+IF(AR87&gt;Criterio_Invierno!$B$33,Criterio_Invierno!$C$33,0)+IF(AU87&gt;Criterio_Invierno!$E$33,Criterio_Invierno!$F$33,0)+IF(BG87="NO",Criterio_Invierno!$I$33,0)</f>
        <v>0</v>
      </c>
      <c r="CN87" s="24">
        <f>+IF(V87&gt;=Criterio_Invierno!$B$36,Criterio_Invierno!$C$37,IF(V87&gt;=Criterio_Invierno!$B$35,Criterio_Invierno!$C$36,Criterio_Invierno!$C$35))</f>
        <v>2</v>
      </c>
      <c r="CO87" s="30">
        <f>IF(CD87="-",Criterio_Invierno!$G$40,VLOOKUP(CE87,Criterio_Invierno!$B$39:$C$46,2,FALSE))</f>
        <v>1</v>
      </c>
      <c r="CP87" s="28">
        <f>+VLOOKUP(F87,Criterio_Verano!$B$5:$C$7,2,FALSE)</f>
        <v>40</v>
      </c>
      <c r="CQ87" s="24">
        <f>+IF(AA87="SI",Criterio_Verano!$C$10,IF(AB87="SI",Criterio_Verano!$C$13,IF(Z87="SI",Criterio_Verano!$C$11,Criterio_Verano!$D$12)))</f>
        <v>10</v>
      </c>
      <c r="CR87" s="24">
        <f>+IF(S87=0,Criterio_Verano!$C$18,IF(S87&lt;Criterio_Verano!$B$16,Criterio_Verano!$C$16,IF(S87&lt;Criterio_Verano!$B$17,Criterio_Verano!$C$17,Criterio_Verano!$C$18)))+IF(AE87="NO",Criterio_Verano!$F$17,Criterio_Verano!$F$16)</f>
        <v>10</v>
      </c>
      <c r="CS87" s="31">
        <f>+IF(AK87="NO",Criterio_Verano!$C$23,IF(AL87="PERSIANAS",Criterio_Verano!$C$21,Criterio_Verano!$C$22)+IF(AM87="DEFICIENTE",Criterio_Verano!$F$22,Criterio_Verano!$F$21))</f>
        <v>25</v>
      </c>
    </row>
    <row r="88" spans="1:97">
      <c r="A88" s="2" t="s">
        <v>404</v>
      </c>
      <c r="B88" s="4" t="s">
        <v>1</v>
      </c>
      <c r="C88" s="29">
        <f t="shared" si="2"/>
        <v>93.75</v>
      </c>
      <c r="D88" s="24">
        <f t="shared" si="3"/>
        <v>85</v>
      </c>
      <c r="E88" s="2" t="s">
        <v>139</v>
      </c>
      <c r="F88" s="3">
        <v>4</v>
      </c>
      <c r="G88" s="4" t="s">
        <v>405</v>
      </c>
      <c r="H88" s="4" t="s">
        <v>34</v>
      </c>
      <c r="I88" s="4" t="s">
        <v>406</v>
      </c>
      <c r="J88" s="29" t="str">
        <f>VLOOKUP(I88,SEV_20000!$B$2:$D$89,3,FALSE)</f>
        <v>Sí</v>
      </c>
      <c r="K88" s="4" t="s">
        <v>407</v>
      </c>
      <c r="L88" s="4" t="s">
        <v>2</v>
      </c>
      <c r="M88" s="4" t="s">
        <v>408</v>
      </c>
      <c r="N88" s="4" t="s">
        <v>409</v>
      </c>
      <c r="O88" s="4" t="s">
        <v>410</v>
      </c>
      <c r="P88" s="4" t="s">
        <v>410</v>
      </c>
      <c r="Q88" s="4" t="s">
        <v>3</v>
      </c>
      <c r="R88" s="5" t="s">
        <v>411</v>
      </c>
      <c r="S88" s="4">
        <v>1970</v>
      </c>
      <c r="T88" s="5" t="s">
        <v>13</v>
      </c>
      <c r="U88" s="5">
        <v>2005</v>
      </c>
      <c r="V88" s="5">
        <v>416</v>
      </c>
      <c r="W88" s="4">
        <v>25</v>
      </c>
      <c r="X88" s="4" t="s">
        <v>4</v>
      </c>
      <c r="Y88" s="4" t="s">
        <v>5</v>
      </c>
      <c r="Z88" s="42" t="s">
        <v>5</v>
      </c>
      <c r="AA88" s="4"/>
      <c r="AB88" s="4" t="s">
        <v>5</v>
      </c>
      <c r="AC88" s="4" t="s">
        <v>5</v>
      </c>
      <c r="AD88" s="4" t="s">
        <v>17</v>
      </c>
      <c r="AE88" s="4" t="s">
        <v>8</v>
      </c>
      <c r="AF88" s="4" t="s">
        <v>7</v>
      </c>
      <c r="AG88" s="4" t="s">
        <v>8</v>
      </c>
      <c r="AH88" s="4" t="s">
        <v>9</v>
      </c>
      <c r="AI88" s="4" t="s">
        <v>5</v>
      </c>
      <c r="AJ88" s="4" t="s">
        <v>10</v>
      </c>
      <c r="AK88" s="4" t="s">
        <v>5</v>
      </c>
      <c r="AL88" s="4" t="s">
        <v>19</v>
      </c>
      <c r="AM88" s="4" t="s">
        <v>24</v>
      </c>
      <c r="AN88" s="4" t="s">
        <v>8</v>
      </c>
      <c r="AO88" s="4" t="s">
        <v>5</v>
      </c>
      <c r="AP88" s="5" t="s">
        <v>21</v>
      </c>
      <c r="AQ88" s="5">
        <v>5000</v>
      </c>
      <c r="AR88" s="5">
        <v>1</v>
      </c>
      <c r="AS88" s="4">
        <v>4</v>
      </c>
      <c r="AT88" s="5" t="s">
        <v>5</v>
      </c>
      <c r="AU88" s="4">
        <v>1</v>
      </c>
      <c r="AV88" s="5" t="s">
        <v>8</v>
      </c>
      <c r="AW88" s="4">
        <v>0</v>
      </c>
      <c r="AX88" s="4" t="s">
        <v>5</v>
      </c>
      <c r="AY88" s="5" t="s">
        <v>26</v>
      </c>
      <c r="AZ88" s="4">
        <v>18</v>
      </c>
      <c r="BA88" s="4" t="s">
        <v>8</v>
      </c>
      <c r="BB88" s="5" t="s">
        <v>8</v>
      </c>
      <c r="BC88" s="5">
        <v>7</v>
      </c>
      <c r="BD88" s="4">
        <v>10</v>
      </c>
      <c r="BE88" s="4" t="s">
        <v>5</v>
      </c>
      <c r="BF88" s="4" t="s">
        <v>14</v>
      </c>
      <c r="BG88" s="4" t="s">
        <v>5</v>
      </c>
      <c r="BH88" s="4" t="s">
        <v>5</v>
      </c>
      <c r="BI88" s="4" t="s">
        <v>8</v>
      </c>
      <c r="BJ88" s="4" t="s">
        <v>8</v>
      </c>
      <c r="BK88" s="4" t="s">
        <v>5</v>
      </c>
      <c r="BL88" s="5" t="s">
        <v>8</v>
      </c>
      <c r="BM88" s="5">
        <v>18</v>
      </c>
      <c r="BN88" s="4">
        <v>18</v>
      </c>
      <c r="BO88" s="4" t="s">
        <v>8</v>
      </c>
      <c r="BP88" s="4" t="s">
        <v>11</v>
      </c>
      <c r="BQ88" s="4" t="s">
        <v>11</v>
      </c>
      <c r="BR88" s="4" t="s">
        <v>11</v>
      </c>
      <c r="BS88" s="5" t="s">
        <v>11</v>
      </c>
      <c r="BT88" s="5" t="s">
        <v>11</v>
      </c>
      <c r="BU88" s="5">
        <v>0</v>
      </c>
      <c r="BV88" s="5">
        <v>0</v>
      </c>
      <c r="BW88" s="4">
        <v>0</v>
      </c>
      <c r="BX88" s="5">
        <v>0</v>
      </c>
      <c r="BY88" s="5" t="s">
        <v>11</v>
      </c>
      <c r="BZ88" s="4">
        <v>0</v>
      </c>
      <c r="CA88" s="5">
        <v>0</v>
      </c>
      <c r="CB88" s="4" t="s">
        <v>8</v>
      </c>
      <c r="CC88" s="4">
        <v>0</v>
      </c>
      <c r="CD88" s="4" t="s">
        <v>8</v>
      </c>
      <c r="CE88" s="4" t="s">
        <v>11</v>
      </c>
      <c r="CF88" s="26" t="s">
        <v>8</v>
      </c>
      <c r="CG88" s="35" t="s">
        <v>1555</v>
      </c>
      <c r="CH88" s="27">
        <f>VLOOKUP(E88,Criterio_Invierno!$B$5:$C$8,2,0)</f>
        <v>7.5</v>
      </c>
      <c r="CI88" s="24">
        <f>+VLOOKUP(F88,Criterio_Invierno!$B$10:$C$13,2,0)</f>
        <v>5</v>
      </c>
      <c r="CJ88" s="29">
        <f>+IF(X88="Mañana y tarde",Criterio_Invierno!$C$16,IF(X88="Solo mañana",Criterio_Invierno!$C$15,Criterio_Invierno!$C$17))</f>
        <v>5</v>
      </c>
      <c r="CK88" s="24">
        <f>+IF(S88=0,Criterio_Invierno!$C$22,IF(S88&lt;Criterio_Invierno!$B$20,Criterio_Invierno!$C$20,IF(S88&lt;Criterio_Invierno!$B$21,Criterio_Invierno!$C$21,0)))*IF(AN88="SI",Criterio_Invierno!$F$20,Criterio_Invierno!$F$21)*IF(AI88="SI",Criterio_Invierno!$J$20,Criterio_Invierno!$J$21)</f>
        <v>30</v>
      </c>
      <c r="CL88" s="29">
        <f>(IF(AE88="NO",Criterio_Invierno!$C$25,IF(AE88="SI",Criterio_Invierno!$C$26,0))+VLOOKUP(AF88,Criterio_Invierno!$E$25:$F$29,2,FALSE)+IF(AK88="-",Criterio_Invierno!$I$30,IF(ISERROR(VLOOKUP(CONCATENATE(AL88,"-",AM88),Criterio_Invierno!$H$25:$I$29,2,FALSE)),Criterio_Invierno!$I$29,VLOOKUP(CONCATENATE(AL88,"-",AM88),Criterio_Invierno!$H$25:$I$29,2,FALSE))))*IF(AG88="SI",Criterio_Invierno!$L$25,Criterio_Invierno!$L$26)</f>
        <v>15</v>
      </c>
      <c r="CM88" s="24">
        <f>+IF(AR88&gt;Criterio_Invierno!$B$33,Criterio_Invierno!$C$33,0)+IF(AU88&gt;Criterio_Invierno!$E$33,Criterio_Invierno!$F$33,0)+IF(BG88="NO",Criterio_Invierno!$I$33,0)</f>
        <v>0</v>
      </c>
      <c r="CN88" s="24">
        <f>+IF(V88&gt;=Criterio_Invierno!$B$36,Criterio_Invierno!$C$37,IF(V88&gt;=Criterio_Invierno!$B$35,Criterio_Invierno!$C$36,Criterio_Invierno!$C$35))</f>
        <v>1.5</v>
      </c>
      <c r="CO88" s="30">
        <f>IF(CD88="-",Criterio_Invierno!$G$40,VLOOKUP(CE88,Criterio_Invierno!$B$39:$C$46,2,FALSE))</f>
        <v>1</v>
      </c>
      <c r="CP88" s="28">
        <f>+VLOOKUP(F88,Criterio_Verano!$B$5:$C$7,2,FALSE)</f>
        <v>40</v>
      </c>
      <c r="CQ88" s="24">
        <f>+IF(AA88="SI",Criterio_Verano!$C$10,IF(AB88="SI",Criterio_Verano!$C$13,IF(Z88="SI",Criterio_Verano!$C$11,Criterio_Verano!$D$12)))</f>
        <v>20</v>
      </c>
      <c r="CR88" s="24">
        <f>+IF(S88=0,Criterio_Verano!$C$18,IF(S88&lt;Criterio_Verano!$B$16,Criterio_Verano!$C$16,IF(S88&lt;Criterio_Verano!$B$17,Criterio_Verano!$C$17,Criterio_Verano!$C$18)))+IF(AE88="NO",Criterio_Verano!$F$17,Criterio_Verano!$F$16)</f>
        <v>15</v>
      </c>
      <c r="CS88" s="31">
        <f>+IF(AK88="NO",Criterio_Verano!$C$23,IF(AL88="PERSIANAS",Criterio_Verano!$C$21,Criterio_Verano!$C$22)+IF(AM88="DEFICIENTE",Criterio_Verano!$F$22,Criterio_Verano!$F$21))</f>
        <v>10</v>
      </c>
    </row>
    <row r="89" spans="1:97">
      <c r="A89" s="2" t="s">
        <v>905</v>
      </c>
      <c r="B89" s="4" t="s">
        <v>1</v>
      </c>
      <c r="C89" s="29">
        <f t="shared" si="2"/>
        <v>42.5</v>
      </c>
      <c r="D89" s="24">
        <f t="shared" si="3"/>
        <v>85</v>
      </c>
      <c r="E89" s="2" t="s">
        <v>139</v>
      </c>
      <c r="F89" s="3">
        <v>4</v>
      </c>
      <c r="G89" s="4" t="s">
        <v>484</v>
      </c>
      <c r="H89" s="4" t="s">
        <v>34</v>
      </c>
      <c r="I89" s="4" t="s">
        <v>488</v>
      </c>
      <c r="J89" s="29" t="str">
        <f>VLOOKUP(I89,SEV_20000!$B$2:$D$89,3,FALSE)</f>
        <v>Sí</v>
      </c>
      <c r="K89" s="4" t="s">
        <v>906</v>
      </c>
      <c r="L89" s="4" t="s">
        <v>2</v>
      </c>
      <c r="M89" s="4" t="s">
        <v>907</v>
      </c>
      <c r="N89" s="4" t="s">
        <v>908</v>
      </c>
      <c r="O89" s="4" t="s">
        <v>909</v>
      </c>
      <c r="P89" s="4" t="s">
        <v>910</v>
      </c>
      <c r="Q89" s="4" t="s">
        <v>30</v>
      </c>
      <c r="R89" s="5" t="s">
        <v>911</v>
      </c>
      <c r="S89" s="4">
        <v>2010</v>
      </c>
      <c r="T89" s="5" t="s">
        <v>13</v>
      </c>
      <c r="U89" s="5">
        <v>0</v>
      </c>
      <c r="V89" s="5">
        <v>3</v>
      </c>
      <c r="W89" s="4">
        <v>18</v>
      </c>
      <c r="X89" s="4" t="s">
        <v>16</v>
      </c>
      <c r="Y89" s="4" t="s">
        <v>5</v>
      </c>
      <c r="Z89" s="42" t="s">
        <v>5</v>
      </c>
      <c r="AA89" s="4"/>
      <c r="AB89" s="4" t="s">
        <v>5</v>
      </c>
      <c r="AC89" s="4" t="s">
        <v>8</v>
      </c>
      <c r="AD89" s="4" t="s">
        <v>6</v>
      </c>
      <c r="AE89" s="4" t="s">
        <v>5</v>
      </c>
      <c r="AF89" s="4" t="s">
        <v>7</v>
      </c>
      <c r="AG89" s="4" t="s">
        <v>8</v>
      </c>
      <c r="AH89" s="4" t="s">
        <v>9</v>
      </c>
      <c r="AI89" s="4" t="s">
        <v>8</v>
      </c>
      <c r="AJ89" s="4" t="s">
        <v>11</v>
      </c>
      <c r="AK89" s="4" t="s">
        <v>8</v>
      </c>
      <c r="AL89" s="4" t="s">
        <v>11</v>
      </c>
      <c r="AM89" s="4" t="s">
        <v>11</v>
      </c>
      <c r="AN89" s="4" t="s">
        <v>8</v>
      </c>
      <c r="AO89" s="4" t="s">
        <v>5</v>
      </c>
      <c r="AP89" s="5" t="s">
        <v>21</v>
      </c>
      <c r="AQ89" s="5">
        <v>2000</v>
      </c>
      <c r="AR89" s="5">
        <v>0</v>
      </c>
      <c r="AS89" s="4">
        <v>4</v>
      </c>
      <c r="AT89" s="5" t="s">
        <v>5</v>
      </c>
      <c r="AU89" s="4">
        <v>0</v>
      </c>
      <c r="AV89" s="5" t="s">
        <v>8</v>
      </c>
      <c r="AW89" s="4">
        <v>0</v>
      </c>
      <c r="AX89" s="4" t="s">
        <v>8</v>
      </c>
      <c r="AY89" s="5" t="s">
        <v>11</v>
      </c>
      <c r="AZ89" s="4">
        <v>0</v>
      </c>
      <c r="BA89" s="4" t="s">
        <v>13</v>
      </c>
      <c r="BB89" s="5" t="s">
        <v>11</v>
      </c>
      <c r="BC89" s="5">
        <v>0</v>
      </c>
      <c r="BD89" s="4">
        <v>0</v>
      </c>
      <c r="BE89" s="4" t="s">
        <v>8</v>
      </c>
      <c r="BF89" s="4" t="s">
        <v>14</v>
      </c>
      <c r="BG89" s="4" t="s">
        <v>5</v>
      </c>
      <c r="BH89" s="4" t="s">
        <v>8</v>
      </c>
      <c r="BI89" s="4" t="s">
        <v>11</v>
      </c>
      <c r="BJ89" s="4" t="s">
        <v>13</v>
      </c>
      <c r="BK89" s="4" t="s">
        <v>11</v>
      </c>
      <c r="BL89" s="5" t="s">
        <v>11</v>
      </c>
      <c r="BM89" s="5">
        <v>3</v>
      </c>
      <c r="BN89" s="4">
        <v>3</v>
      </c>
      <c r="BO89" s="4" t="s">
        <v>8</v>
      </c>
      <c r="BP89" s="4" t="s">
        <v>11</v>
      </c>
      <c r="BQ89" s="4" t="s">
        <v>11</v>
      </c>
      <c r="BR89" s="4" t="s">
        <v>11</v>
      </c>
      <c r="BS89" s="5" t="s">
        <v>11</v>
      </c>
      <c r="BT89" s="5" t="s">
        <v>11</v>
      </c>
      <c r="BU89" s="5">
        <v>0</v>
      </c>
      <c r="BV89" s="5">
        <v>0</v>
      </c>
      <c r="BW89" s="4">
        <v>0</v>
      </c>
      <c r="BX89" s="5">
        <v>0</v>
      </c>
      <c r="BY89" s="5" t="s">
        <v>11</v>
      </c>
      <c r="BZ89" s="4">
        <v>0</v>
      </c>
      <c r="CA89" s="5">
        <v>0</v>
      </c>
      <c r="CB89" s="4" t="s">
        <v>8</v>
      </c>
      <c r="CC89" s="4">
        <v>0</v>
      </c>
      <c r="CD89" s="4" t="s">
        <v>8</v>
      </c>
      <c r="CE89" s="4" t="s">
        <v>11</v>
      </c>
      <c r="CF89" s="26" t="s">
        <v>8</v>
      </c>
      <c r="CG89" s="35" t="s">
        <v>1718</v>
      </c>
      <c r="CH89" s="27">
        <f>VLOOKUP(E89,Criterio_Invierno!$B$5:$C$8,2,0)</f>
        <v>7.5</v>
      </c>
      <c r="CI89" s="24">
        <f>+VLOOKUP(F89,Criterio_Invierno!$B$10:$C$13,2,0)</f>
        <v>5</v>
      </c>
      <c r="CJ89" s="29">
        <f>+IF(X89="Mañana y tarde",Criterio_Invierno!$C$16,IF(X89="Solo mañana",Criterio_Invierno!$C$15,Criterio_Invierno!$C$17))</f>
        <v>15</v>
      </c>
      <c r="CK89" s="24">
        <f>+IF(S89=0,Criterio_Invierno!$C$22,IF(S89&lt;Criterio_Invierno!$B$20,Criterio_Invierno!$C$20,IF(S89&lt;Criterio_Invierno!$B$21,Criterio_Invierno!$C$21,0)))*IF(AN89="SI",Criterio_Invierno!$F$20,Criterio_Invierno!$F$21)*IF(AI89="SI",Criterio_Invierno!$J$20,Criterio_Invierno!$J$21)</f>
        <v>0</v>
      </c>
      <c r="CL89" s="29">
        <f>(IF(AE89="NO",Criterio_Invierno!$C$25,IF(AE89="SI",Criterio_Invierno!$C$26,0))+VLOOKUP(AF89,Criterio_Invierno!$E$25:$F$29,2,FALSE)+IF(AK89="-",Criterio_Invierno!$I$30,IF(ISERROR(VLOOKUP(CONCATENATE(AL89,"-",AM89),Criterio_Invierno!$H$25:$I$29,2,FALSE)),Criterio_Invierno!$I$29,VLOOKUP(CONCATENATE(AL89,"-",AM89),Criterio_Invierno!$H$25:$I$29,2,FALSE))))*IF(AG89="SI",Criterio_Invierno!$L$25,Criterio_Invierno!$L$26)</f>
        <v>15</v>
      </c>
      <c r="CM89" s="24">
        <f>+IF(AR89&gt;Criterio_Invierno!$B$33,Criterio_Invierno!$C$33,0)+IF(AU89&gt;Criterio_Invierno!$E$33,Criterio_Invierno!$F$33,0)+IF(BG89="NO",Criterio_Invierno!$I$33,0)</f>
        <v>0</v>
      </c>
      <c r="CN89" s="24">
        <f>+IF(V89&gt;=Criterio_Invierno!$B$36,Criterio_Invierno!$C$37,IF(V89&gt;=Criterio_Invierno!$B$35,Criterio_Invierno!$C$36,Criterio_Invierno!$C$35))</f>
        <v>1</v>
      </c>
      <c r="CO89" s="30">
        <f>IF(CD89="-",Criterio_Invierno!$G$40,VLOOKUP(CE89,Criterio_Invierno!$B$39:$C$46,2,FALSE))</f>
        <v>1</v>
      </c>
      <c r="CP89" s="28">
        <f>+VLOOKUP(F89,Criterio_Verano!$B$5:$C$7,2,FALSE)</f>
        <v>40</v>
      </c>
      <c r="CQ89" s="24">
        <f>+IF(AA89="SI",Criterio_Verano!$C$10,IF(AB89="SI",Criterio_Verano!$C$13,IF(Z89="SI",Criterio_Verano!$C$11,Criterio_Verano!$D$12)))</f>
        <v>20</v>
      </c>
      <c r="CR89" s="24">
        <f>+IF(S89=0,Criterio_Verano!$C$18,IF(S89&lt;Criterio_Verano!$B$16,Criterio_Verano!$C$16,IF(S89&lt;Criterio_Verano!$B$17,Criterio_Verano!$C$17,Criterio_Verano!$C$18)))+IF(AE89="NO",Criterio_Verano!$F$17,Criterio_Verano!$F$16)</f>
        <v>0</v>
      </c>
      <c r="CS89" s="31">
        <f>+IF(AK89="NO",Criterio_Verano!$C$23,IF(AL89="PERSIANAS",Criterio_Verano!$C$21,Criterio_Verano!$C$22)+IF(AM89="DEFICIENTE",Criterio_Verano!$F$22,Criterio_Verano!$F$21))</f>
        <v>25</v>
      </c>
    </row>
    <row r="90" spans="1:97">
      <c r="A90" s="2" t="s">
        <v>384</v>
      </c>
      <c r="B90" s="4" t="s">
        <v>1</v>
      </c>
      <c r="C90" s="29">
        <f t="shared" si="2"/>
        <v>78.75</v>
      </c>
      <c r="D90" s="24">
        <f t="shared" si="3"/>
        <v>85</v>
      </c>
      <c r="E90" s="2" t="s">
        <v>139</v>
      </c>
      <c r="F90" s="3">
        <v>4</v>
      </c>
      <c r="G90" s="4" t="s">
        <v>385</v>
      </c>
      <c r="H90" s="4" t="s">
        <v>34</v>
      </c>
      <c r="I90" s="4" t="s">
        <v>386</v>
      </c>
      <c r="J90" s="29" t="str">
        <f>VLOOKUP(I90,SEV_20000!$B$2:$D$89,3,FALSE)</f>
        <v>Sí</v>
      </c>
      <c r="K90" s="4" t="s">
        <v>387</v>
      </c>
      <c r="L90" s="4" t="s">
        <v>2</v>
      </c>
      <c r="M90" s="4" t="s">
        <v>388</v>
      </c>
      <c r="N90" s="4" t="s">
        <v>389</v>
      </c>
      <c r="O90" s="4" t="s">
        <v>390</v>
      </c>
      <c r="P90" s="4" t="s">
        <v>391</v>
      </c>
      <c r="Q90" s="4" t="s">
        <v>30</v>
      </c>
      <c r="R90" s="5" t="s">
        <v>28</v>
      </c>
      <c r="S90" s="4">
        <v>2007</v>
      </c>
      <c r="T90" s="5" t="s">
        <v>392</v>
      </c>
      <c r="U90" s="5">
        <v>0</v>
      </c>
      <c r="V90" s="5">
        <v>413</v>
      </c>
      <c r="W90" s="4">
        <v>1</v>
      </c>
      <c r="X90" s="4" t="s">
        <v>4</v>
      </c>
      <c r="Y90" s="4" t="s">
        <v>5</v>
      </c>
      <c r="Z90" s="42" t="s">
        <v>5</v>
      </c>
      <c r="AA90" s="4"/>
      <c r="AB90" s="4" t="s">
        <v>8</v>
      </c>
      <c r="AC90" s="4" t="s">
        <v>5</v>
      </c>
      <c r="AD90" s="4" t="s">
        <v>6</v>
      </c>
      <c r="AE90" s="4" t="s">
        <v>8</v>
      </c>
      <c r="AF90" s="4" t="s">
        <v>22</v>
      </c>
      <c r="AG90" s="4" t="s">
        <v>8</v>
      </c>
      <c r="AH90" s="4" t="s">
        <v>25</v>
      </c>
      <c r="AI90" s="4" t="s">
        <v>8</v>
      </c>
      <c r="AJ90" s="4" t="s">
        <v>11</v>
      </c>
      <c r="AK90" s="4" t="s">
        <v>8</v>
      </c>
      <c r="AL90" s="4" t="s">
        <v>11</v>
      </c>
      <c r="AM90" s="4" t="s">
        <v>11</v>
      </c>
      <c r="AN90" s="4" t="s">
        <v>8</v>
      </c>
      <c r="AO90" s="4" t="s">
        <v>8</v>
      </c>
      <c r="AP90" s="5" t="s">
        <v>11</v>
      </c>
      <c r="AQ90" s="5">
        <v>0</v>
      </c>
      <c r="AR90" s="5">
        <v>0</v>
      </c>
      <c r="AS90" s="4">
        <v>0</v>
      </c>
      <c r="AT90" s="5" t="s">
        <v>11</v>
      </c>
      <c r="AU90" s="4">
        <v>0</v>
      </c>
      <c r="AV90" s="5" t="s">
        <v>8</v>
      </c>
      <c r="AW90" s="4">
        <v>0</v>
      </c>
      <c r="AX90" s="4" t="s">
        <v>8</v>
      </c>
      <c r="AY90" s="5" t="s">
        <v>11</v>
      </c>
      <c r="AZ90" s="4">
        <v>0</v>
      </c>
      <c r="BA90" s="4" t="s">
        <v>13</v>
      </c>
      <c r="BB90" s="5" t="s">
        <v>11</v>
      </c>
      <c r="BC90" s="5">
        <v>0</v>
      </c>
      <c r="BD90" s="4">
        <v>0</v>
      </c>
      <c r="BE90" s="4" t="s">
        <v>8</v>
      </c>
      <c r="BF90" s="4" t="s">
        <v>60</v>
      </c>
      <c r="BG90" s="4" t="s">
        <v>5</v>
      </c>
      <c r="BH90" s="4" t="s">
        <v>8</v>
      </c>
      <c r="BI90" s="4" t="s">
        <v>11</v>
      </c>
      <c r="BJ90" s="4" t="s">
        <v>13</v>
      </c>
      <c r="BK90" s="4" t="s">
        <v>11</v>
      </c>
      <c r="BL90" s="5" t="s">
        <v>11</v>
      </c>
      <c r="BM90" s="5">
        <v>0</v>
      </c>
      <c r="BN90" s="4">
        <v>0</v>
      </c>
      <c r="BO90" s="4" t="s">
        <v>8</v>
      </c>
      <c r="BP90" s="4" t="s">
        <v>11</v>
      </c>
      <c r="BQ90" s="4" t="s">
        <v>11</v>
      </c>
      <c r="BR90" s="4" t="s">
        <v>11</v>
      </c>
      <c r="BS90" s="5" t="s">
        <v>11</v>
      </c>
      <c r="BT90" s="5" t="s">
        <v>11</v>
      </c>
      <c r="BU90" s="5">
        <v>0</v>
      </c>
      <c r="BV90" s="5">
        <v>0</v>
      </c>
      <c r="BW90" s="4">
        <v>0</v>
      </c>
      <c r="BX90" s="5">
        <v>0</v>
      </c>
      <c r="BY90" s="5" t="s">
        <v>11</v>
      </c>
      <c r="BZ90" s="4">
        <v>0</v>
      </c>
      <c r="CA90" s="5">
        <v>0</v>
      </c>
      <c r="CB90" s="4" t="s">
        <v>8</v>
      </c>
      <c r="CC90" s="4">
        <v>0</v>
      </c>
      <c r="CD90" s="4" t="s">
        <v>8</v>
      </c>
      <c r="CE90" s="4" t="s">
        <v>11</v>
      </c>
      <c r="CF90" s="26" t="s">
        <v>8</v>
      </c>
      <c r="CG90" s="35" t="s">
        <v>1718</v>
      </c>
      <c r="CH90" s="27">
        <f>VLOOKUP(E90,Criterio_Invierno!$B$5:$C$8,2,0)</f>
        <v>7.5</v>
      </c>
      <c r="CI90" s="24">
        <f>+VLOOKUP(F90,Criterio_Invierno!$B$10:$C$13,2,0)</f>
        <v>5</v>
      </c>
      <c r="CJ90" s="29">
        <f>+IF(X90="Mañana y tarde",Criterio_Invierno!$C$16,IF(X90="Solo mañana",Criterio_Invierno!$C$15,Criterio_Invierno!$C$17))</f>
        <v>5</v>
      </c>
      <c r="CK90" s="24">
        <f>+IF(S90=0,Criterio_Invierno!$C$22,IF(S90&lt;Criterio_Invierno!$B$20,Criterio_Invierno!$C$20,IF(S90&lt;Criterio_Invierno!$B$21,Criterio_Invierno!$C$21,0)))*IF(AN90="SI",Criterio_Invierno!$F$20,Criterio_Invierno!$F$21)*IF(AI90="SI",Criterio_Invierno!$J$20,Criterio_Invierno!$J$21)</f>
        <v>0</v>
      </c>
      <c r="CL90" s="29">
        <f>(IF(AE90="NO",Criterio_Invierno!$C$25,IF(AE90="SI",Criterio_Invierno!$C$26,0))+VLOOKUP(AF90,Criterio_Invierno!$E$25:$F$29,2,FALSE)+IF(AK90="-",Criterio_Invierno!$I$30,IF(ISERROR(VLOOKUP(CONCATENATE(AL90,"-",AM90),Criterio_Invierno!$H$25:$I$29,2,FALSE)),Criterio_Invierno!$I$29,VLOOKUP(CONCATENATE(AL90,"-",AM90),Criterio_Invierno!$H$25:$I$29,2,FALSE))))*IF(AG90="SI",Criterio_Invierno!$L$25,Criterio_Invierno!$L$26)</f>
        <v>35</v>
      </c>
      <c r="CM90" s="24">
        <f>+IF(AR90&gt;Criterio_Invierno!$B$33,Criterio_Invierno!$C$33,0)+IF(AU90&gt;Criterio_Invierno!$E$33,Criterio_Invierno!$F$33,0)+IF(BG90="NO",Criterio_Invierno!$I$33,0)</f>
        <v>0</v>
      </c>
      <c r="CN90" s="24">
        <f>+IF(V90&gt;=Criterio_Invierno!$B$36,Criterio_Invierno!$C$37,IF(V90&gt;=Criterio_Invierno!$B$35,Criterio_Invierno!$C$36,Criterio_Invierno!$C$35))</f>
        <v>1.5</v>
      </c>
      <c r="CO90" s="30">
        <f>IF(CD90="-",Criterio_Invierno!$G$40,VLOOKUP(CE90,Criterio_Invierno!$B$39:$C$46,2,FALSE))</f>
        <v>1</v>
      </c>
      <c r="CP90" s="28">
        <f>+VLOOKUP(F90,Criterio_Verano!$B$5:$C$7,2,FALSE)</f>
        <v>40</v>
      </c>
      <c r="CQ90" s="24">
        <f>+IF(AA90="SI",Criterio_Verano!$C$10,IF(AB90="SI",Criterio_Verano!$C$13,IF(Z90="SI",Criterio_Verano!$C$11,Criterio_Verano!$D$12)))</f>
        <v>10</v>
      </c>
      <c r="CR90" s="24">
        <f>+IF(S90=0,Criterio_Verano!$C$18,IF(S90&lt;Criterio_Verano!$B$16,Criterio_Verano!$C$16,IF(S90&lt;Criterio_Verano!$B$17,Criterio_Verano!$C$17,Criterio_Verano!$C$18)))+IF(AE90="NO",Criterio_Verano!$F$17,Criterio_Verano!$F$16)</f>
        <v>10</v>
      </c>
      <c r="CS90" s="31">
        <f>+IF(AK90="NO",Criterio_Verano!$C$23,IF(AL90="PERSIANAS",Criterio_Verano!$C$21,Criterio_Verano!$C$22)+IF(AM90="DEFICIENTE",Criterio_Verano!$F$22,Criterio_Verano!$F$21))</f>
        <v>25</v>
      </c>
    </row>
    <row r="91" spans="1:97">
      <c r="A91" s="2" t="s">
        <v>1257</v>
      </c>
      <c r="B91" s="4" t="s">
        <v>1</v>
      </c>
      <c r="C91" s="29">
        <f t="shared" si="2"/>
        <v>93.75</v>
      </c>
      <c r="D91" s="24">
        <f t="shared" si="3"/>
        <v>85</v>
      </c>
      <c r="E91" s="2" t="s">
        <v>139</v>
      </c>
      <c r="F91" s="3">
        <v>4</v>
      </c>
      <c r="G91" s="4" t="s">
        <v>1258</v>
      </c>
      <c r="H91" s="4" t="s">
        <v>34</v>
      </c>
      <c r="I91" s="4" t="s">
        <v>711</v>
      </c>
      <c r="J91" s="29" t="str">
        <f>VLOOKUP(I91,SEV_20000!$B$2:$D$89,3,FALSE)</f>
        <v>Sí</v>
      </c>
      <c r="K91" s="4" t="s">
        <v>1259</v>
      </c>
      <c r="L91" s="4" t="s">
        <v>2</v>
      </c>
      <c r="M91" s="4" t="s">
        <v>1260</v>
      </c>
      <c r="N91" s="4" t="s">
        <v>1261</v>
      </c>
      <c r="O91" s="4" t="s">
        <v>1262</v>
      </c>
      <c r="P91" s="4" t="s">
        <v>1263</v>
      </c>
      <c r="Q91" s="4" t="s">
        <v>3</v>
      </c>
      <c r="R91" s="5" t="s">
        <v>72</v>
      </c>
      <c r="S91" s="4">
        <v>1973</v>
      </c>
      <c r="T91" s="5" t="s">
        <v>1264</v>
      </c>
      <c r="U91" s="5">
        <v>1995</v>
      </c>
      <c r="V91" s="5">
        <v>336</v>
      </c>
      <c r="W91" s="4">
        <v>24</v>
      </c>
      <c r="X91" s="4" t="s">
        <v>4</v>
      </c>
      <c r="Y91" s="4" t="s">
        <v>5</v>
      </c>
      <c r="Z91" s="42" t="s">
        <v>5</v>
      </c>
      <c r="AA91" s="4"/>
      <c r="AB91" s="4" t="s">
        <v>5</v>
      </c>
      <c r="AC91" s="4" t="s">
        <v>5</v>
      </c>
      <c r="AD91" s="4" t="s">
        <v>6</v>
      </c>
      <c r="AE91" s="4" t="s">
        <v>8</v>
      </c>
      <c r="AF91" s="4" t="s">
        <v>7</v>
      </c>
      <c r="AG91" s="4" t="s">
        <v>5</v>
      </c>
      <c r="AH91" s="4" t="s">
        <v>18</v>
      </c>
      <c r="AI91" s="4" t="s">
        <v>8</v>
      </c>
      <c r="AJ91" s="4" t="s">
        <v>11</v>
      </c>
      <c r="AK91" s="4" t="s">
        <v>5</v>
      </c>
      <c r="AL91" s="4" t="s">
        <v>19</v>
      </c>
      <c r="AM91" s="4" t="s">
        <v>24</v>
      </c>
      <c r="AN91" s="4" t="s">
        <v>8</v>
      </c>
      <c r="AO91" s="4" t="s">
        <v>5</v>
      </c>
      <c r="AP91" s="5" t="s">
        <v>39</v>
      </c>
      <c r="AQ91" s="5">
        <v>4409</v>
      </c>
      <c r="AR91" s="5">
        <v>1</v>
      </c>
      <c r="AS91" s="4">
        <v>5</v>
      </c>
      <c r="AT91" s="5" t="s">
        <v>5</v>
      </c>
      <c r="AU91" s="4">
        <v>3</v>
      </c>
      <c r="AV91" s="5" t="s">
        <v>5</v>
      </c>
      <c r="AW91" s="4">
        <v>3</v>
      </c>
      <c r="AX91" s="4" t="s">
        <v>5</v>
      </c>
      <c r="AY91" s="5" t="s">
        <v>26</v>
      </c>
      <c r="AZ91" s="4">
        <v>19</v>
      </c>
      <c r="BA91" s="4" t="s">
        <v>8</v>
      </c>
      <c r="BB91" s="5" t="s">
        <v>8</v>
      </c>
      <c r="BC91" s="5">
        <v>4</v>
      </c>
      <c r="BD91" s="4">
        <v>4</v>
      </c>
      <c r="BE91" s="4" t="s">
        <v>5</v>
      </c>
      <c r="BF91" s="4" t="s">
        <v>14</v>
      </c>
      <c r="BG91" s="4" t="s">
        <v>5</v>
      </c>
      <c r="BH91" s="4" t="s">
        <v>8</v>
      </c>
      <c r="BI91" s="4" t="s">
        <v>11</v>
      </c>
      <c r="BJ91" s="4" t="s">
        <v>13</v>
      </c>
      <c r="BK91" s="4" t="s">
        <v>11</v>
      </c>
      <c r="BL91" s="5" t="s">
        <v>11</v>
      </c>
      <c r="BM91" s="5">
        <v>12</v>
      </c>
      <c r="BN91" s="4">
        <v>12</v>
      </c>
      <c r="BO91" s="4" t="s">
        <v>8</v>
      </c>
      <c r="BP91" s="4" t="s">
        <v>11</v>
      </c>
      <c r="BQ91" s="4" t="s">
        <v>11</v>
      </c>
      <c r="BR91" s="4" t="s">
        <v>11</v>
      </c>
      <c r="BS91" s="5" t="s">
        <v>11</v>
      </c>
      <c r="BT91" s="5" t="s">
        <v>11</v>
      </c>
      <c r="BU91" s="5">
        <v>0</v>
      </c>
      <c r="BV91" s="5">
        <v>0</v>
      </c>
      <c r="BW91" s="4">
        <v>0</v>
      </c>
      <c r="BX91" s="5">
        <v>0</v>
      </c>
      <c r="BY91" s="5" t="s">
        <v>11</v>
      </c>
      <c r="BZ91" s="4">
        <v>0</v>
      </c>
      <c r="CA91" s="5">
        <v>0</v>
      </c>
      <c r="CB91" s="4" t="s">
        <v>8</v>
      </c>
      <c r="CC91" s="4">
        <v>0</v>
      </c>
      <c r="CD91" s="4" t="s">
        <v>8</v>
      </c>
      <c r="CE91" s="4" t="s">
        <v>11</v>
      </c>
      <c r="CF91" s="26" t="s">
        <v>8</v>
      </c>
      <c r="CG91" s="35" t="s">
        <v>1691</v>
      </c>
      <c r="CH91" s="27">
        <f>VLOOKUP(E91,Criterio_Invierno!$B$5:$C$8,2,0)</f>
        <v>7.5</v>
      </c>
      <c r="CI91" s="24">
        <f>+VLOOKUP(F91,Criterio_Invierno!$B$10:$C$13,2,0)</f>
        <v>5</v>
      </c>
      <c r="CJ91" s="29">
        <f>+IF(X91="Mañana y tarde",Criterio_Invierno!$C$16,IF(X91="Solo mañana",Criterio_Invierno!$C$15,Criterio_Invierno!$C$17))</f>
        <v>5</v>
      </c>
      <c r="CK91" s="24">
        <f>+IF(S91=0,Criterio_Invierno!$C$22,IF(S91&lt;Criterio_Invierno!$B$20,Criterio_Invierno!$C$20,IF(S91&lt;Criterio_Invierno!$B$21,Criterio_Invierno!$C$21,0)))*IF(AN91="SI",Criterio_Invierno!$F$20,Criterio_Invierno!$F$21)*IF(AI91="SI",Criterio_Invierno!$J$20,Criterio_Invierno!$J$21)</f>
        <v>15</v>
      </c>
      <c r="CL91" s="29">
        <f>(IF(AE91="NO",Criterio_Invierno!$C$25,IF(AE91="SI",Criterio_Invierno!$C$26,0))+VLOOKUP(AF91,Criterio_Invierno!$E$25:$F$29,2,FALSE)+IF(AK91="-",Criterio_Invierno!$I$30,IF(ISERROR(VLOOKUP(CONCATENATE(AL91,"-",AM91),Criterio_Invierno!$H$25:$I$29,2,FALSE)),Criterio_Invierno!$I$29,VLOOKUP(CONCATENATE(AL91,"-",AM91),Criterio_Invierno!$H$25:$I$29,2,FALSE))))*IF(AG91="SI",Criterio_Invierno!$L$25,Criterio_Invierno!$L$26)</f>
        <v>30</v>
      </c>
      <c r="CM91" s="24">
        <f>+IF(AR91&gt;Criterio_Invierno!$B$33,Criterio_Invierno!$C$33,0)+IF(AU91&gt;Criterio_Invierno!$E$33,Criterio_Invierno!$F$33,0)+IF(BG91="NO",Criterio_Invierno!$I$33,0)</f>
        <v>0</v>
      </c>
      <c r="CN91" s="24">
        <f>+IF(V91&gt;=Criterio_Invierno!$B$36,Criterio_Invierno!$C$37,IF(V91&gt;=Criterio_Invierno!$B$35,Criterio_Invierno!$C$36,Criterio_Invierno!$C$35))</f>
        <v>1.5</v>
      </c>
      <c r="CO91" s="30">
        <f>IF(CD91="-",Criterio_Invierno!$G$40,VLOOKUP(CE91,Criterio_Invierno!$B$39:$C$46,2,FALSE))</f>
        <v>1</v>
      </c>
      <c r="CP91" s="28">
        <f>+VLOOKUP(F91,Criterio_Verano!$B$5:$C$7,2,FALSE)</f>
        <v>40</v>
      </c>
      <c r="CQ91" s="24">
        <f>+IF(AA91="SI",Criterio_Verano!$C$10,IF(AB91="SI",Criterio_Verano!$C$13,IF(Z91="SI",Criterio_Verano!$C$11,Criterio_Verano!$D$12)))</f>
        <v>20</v>
      </c>
      <c r="CR91" s="24">
        <f>+IF(S91=0,Criterio_Verano!$C$18,IF(S91&lt;Criterio_Verano!$B$16,Criterio_Verano!$C$16,IF(S91&lt;Criterio_Verano!$B$17,Criterio_Verano!$C$17,Criterio_Verano!$C$18)))+IF(AE91="NO",Criterio_Verano!$F$17,Criterio_Verano!$F$16)</f>
        <v>15</v>
      </c>
      <c r="CS91" s="31">
        <f>+IF(AK91="NO",Criterio_Verano!$C$23,IF(AL91="PERSIANAS",Criterio_Verano!$C$21,Criterio_Verano!$C$22)+IF(AM91="DEFICIENTE",Criterio_Verano!$F$22,Criterio_Verano!$F$21))</f>
        <v>10</v>
      </c>
    </row>
    <row r="92" spans="1:97">
      <c r="A92" s="2" t="s">
        <v>967</v>
      </c>
      <c r="B92" s="4" t="s">
        <v>1</v>
      </c>
      <c r="C92" s="29">
        <f t="shared" si="2"/>
        <v>108.75</v>
      </c>
      <c r="D92" s="24">
        <f t="shared" si="3"/>
        <v>85</v>
      </c>
      <c r="E92" s="2" t="s">
        <v>139</v>
      </c>
      <c r="F92" s="3">
        <v>4</v>
      </c>
      <c r="G92" s="4" t="s">
        <v>968</v>
      </c>
      <c r="H92" s="4" t="s">
        <v>34</v>
      </c>
      <c r="I92" s="4" t="s">
        <v>524</v>
      </c>
      <c r="J92" s="29" t="str">
        <f>VLOOKUP(I92,SEV_20000!$B$2:$D$89,3,FALSE)</f>
        <v>Sí</v>
      </c>
      <c r="K92" s="4" t="s">
        <v>969</v>
      </c>
      <c r="L92" s="4" t="s">
        <v>2</v>
      </c>
      <c r="M92" s="4" t="s">
        <v>970</v>
      </c>
      <c r="N92" s="4" t="s">
        <v>971</v>
      </c>
      <c r="O92" s="4" t="s">
        <v>972</v>
      </c>
      <c r="P92" s="4" t="s">
        <v>973</v>
      </c>
      <c r="Q92" s="4" t="s">
        <v>3</v>
      </c>
      <c r="R92" s="5" t="s">
        <v>974</v>
      </c>
      <c r="S92" s="4">
        <v>1968</v>
      </c>
      <c r="T92" s="5" t="s">
        <v>975</v>
      </c>
      <c r="U92" s="5">
        <v>0</v>
      </c>
      <c r="V92" s="5">
        <v>400</v>
      </c>
      <c r="W92" s="4">
        <v>19</v>
      </c>
      <c r="X92" s="4" t="s">
        <v>16</v>
      </c>
      <c r="Y92" s="4" t="s">
        <v>5</v>
      </c>
      <c r="Z92" s="38" t="s">
        <v>5</v>
      </c>
      <c r="AA92" s="4"/>
      <c r="AB92" s="4" t="s">
        <v>5</v>
      </c>
      <c r="AC92" s="4" t="s">
        <v>5</v>
      </c>
      <c r="AD92" s="4" t="s">
        <v>17</v>
      </c>
      <c r="AE92" s="4" t="s">
        <v>8</v>
      </c>
      <c r="AF92" s="4" t="s">
        <v>7</v>
      </c>
      <c r="AG92" s="4" t="s">
        <v>8</v>
      </c>
      <c r="AH92" s="4" t="s">
        <v>18</v>
      </c>
      <c r="AI92" s="4" t="s">
        <v>5</v>
      </c>
      <c r="AJ92" s="4" t="s">
        <v>10</v>
      </c>
      <c r="AK92" s="4" t="s">
        <v>5</v>
      </c>
      <c r="AL92" s="4" t="s">
        <v>19</v>
      </c>
      <c r="AM92" s="4" t="s">
        <v>24</v>
      </c>
      <c r="AN92" s="4" t="s">
        <v>8</v>
      </c>
      <c r="AO92" s="4" t="s">
        <v>8</v>
      </c>
      <c r="AP92" s="5" t="s">
        <v>11</v>
      </c>
      <c r="AQ92" s="5">
        <v>0</v>
      </c>
      <c r="AR92" s="5">
        <v>0</v>
      </c>
      <c r="AS92" s="4">
        <v>0</v>
      </c>
      <c r="AT92" s="5" t="s">
        <v>11</v>
      </c>
      <c r="AU92" s="4">
        <v>0</v>
      </c>
      <c r="AV92" s="5" t="s">
        <v>8</v>
      </c>
      <c r="AW92" s="4">
        <v>0</v>
      </c>
      <c r="AX92" s="4" t="s">
        <v>5</v>
      </c>
      <c r="AY92" s="5" t="s">
        <v>26</v>
      </c>
      <c r="AZ92" s="4">
        <v>19</v>
      </c>
      <c r="BA92" s="4" t="s">
        <v>5</v>
      </c>
      <c r="BB92" s="5" t="s">
        <v>5</v>
      </c>
      <c r="BC92" s="5">
        <v>50</v>
      </c>
      <c r="BD92" s="4">
        <v>10</v>
      </c>
      <c r="BE92" s="4" t="s">
        <v>8</v>
      </c>
      <c r="BF92" s="4" t="s">
        <v>60</v>
      </c>
      <c r="BG92" s="4" t="s">
        <v>5</v>
      </c>
      <c r="BH92" s="4" t="s">
        <v>8</v>
      </c>
      <c r="BI92" s="4" t="s">
        <v>11</v>
      </c>
      <c r="BJ92" s="4" t="s">
        <v>13</v>
      </c>
      <c r="BK92" s="4" t="s">
        <v>11</v>
      </c>
      <c r="BL92" s="5" t="s">
        <v>11</v>
      </c>
      <c r="BM92" s="5">
        <v>19</v>
      </c>
      <c r="BN92" s="4">
        <v>17</v>
      </c>
      <c r="BO92" s="4" t="s">
        <v>5</v>
      </c>
      <c r="BP92" s="4" t="s">
        <v>5</v>
      </c>
      <c r="BQ92" s="4" t="s">
        <v>8</v>
      </c>
      <c r="BR92" s="4" t="s">
        <v>8</v>
      </c>
      <c r="BS92" s="5" t="s">
        <v>5</v>
      </c>
      <c r="BT92" s="5" t="s">
        <v>11</v>
      </c>
      <c r="BU92" s="5">
        <v>5000</v>
      </c>
      <c r="BV92" s="5">
        <v>5000</v>
      </c>
      <c r="BW92" s="4">
        <v>1</v>
      </c>
      <c r="BX92" s="5">
        <v>1</v>
      </c>
      <c r="BY92" s="5" t="s">
        <v>8</v>
      </c>
      <c r="BZ92" s="4">
        <v>0</v>
      </c>
      <c r="CA92" s="5">
        <v>0</v>
      </c>
      <c r="CB92" s="4" t="s">
        <v>8</v>
      </c>
      <c r="CC92" s="4">
        <v>0</v>
      </c>
      <c r="CD92" s="4" t="s">
        <v>15</v>
      </c>
      <c r="CE92" s="4" t="s">
        <v>11</v>
      </c>
      <c r="CF92" s="26" t="s">
        <v>15</v>
      </c>
      <c r="CG92" s="35" t="s">
        <v>1718</v>
      </c>
      <c r="CH92" s="27">
        <f>VLOOKUP(E92,Criterio_Invierno!$B$5:$C$8,2,0)</f>
        <v>7.5</v>
      </c>
      <c r="CI92" s="24">
        <f>+VLOOKUP(F92,Criterio_Invierno!$B$10:$C$13,2,0)</f>
        <v>5</v>
      </c>
      <c r="CJ92" s="29">
        <f>+IF(X92="Mañana y tarde",Criterio_Invierno!$C$16,IF(X92="Solo mañana",Criterio_Invierno!$C$15,Criterio_Invierno!$C$17))</f>
        <v>15</v>
      </c>
      <c r="CK92" s="24">
        <f>+IF(S92=0,Criterio_Invierno!$C$22,IF(S92&lt;Criterio_Invierno!$B$20,Criterio_Invierno!$C$20,IF(S92&lt;Criterio_Invierno!$B$21,Criterio_Invierno!$C$21,0)))*IF(AN92="SI",Criterio_Invierno!$F$20,Criterio_Invierno!$F$21)*IF(AI92="SI",Criterio_Invierno!$J$20,Criterio_Invierno!$J$21)</f>
        <v>30</v>
      </c>
      <c r="CL92" s="29">
        <f>(IF(AE92="NO",Criterio_Invierno!$C$25,IF(AE92="SI",Criterio_Invierno!$C$26,0))+VLOOKUP(AF92,Criterio_Invierno!$E$25:$F$29,2,FALSE)+IF(AK92="-",Criterio_Invierno!$I$30,IF(ISERROR(VLOOKUP(CONCATENATE(AL92,"-",AM92),Criterio_Invierno!$H$25:$I$29,2,FALSE)),Criterio_Invierno!$I$29,VLOOKUP(CONCATENATE(AL92,"-",AM92),Criterio_Invierno!$H$25:$I$29,2,FALSE))))*IF(AG92="SI",Criterio_Invierno!$L$25,Criterio_Invierno!$L$26)</f>
        <v>15</v>
      </c>
      <c r="CM92" s="24">
        <f>+IF(AR92&gt;Criterio_Invierno!$B$33,Criterio_Invierno!$C$33,0)+IF(AU92&gt;Criterio_Invierno!$E$33,Criterio_Invierno!$F$33,0)+IF(BG92="NO",Criterio_Invierno!$I$33,0)</f>
        <v>0</v>
      </c>
      <c r="CN92" s="24">
        <f>+IF(V92&gt;=Criterio_Invierno!$B$36,Criterio_Invierno!$C$37,IF(V92&gt;=Criterio_Invierno!$B$35,Criterio_Invierno!$C$36,Criterio_Invierno!$C$35))</f>
        <v>1.5</v>
      </c>
      <c r="CO92" s="30">
        <f>IF(CD92="-",Criterio_Invierno!$G$40,VLOOKUP(CE92,Criterio_Invierno!$B$39:$C$46,2,FALSE))</f>
        <v>1</v>
      </c>
      <c r="CP92" s="28">
        <f>+VLOOKUP(F92,Criterio_Verano!$B$5:$C$7,2,FALSE)</f>
        <v>40</v>
      </c>
      <c r="CQ92" s="24">
        <f>+IF(AA92="SI",Criterio_Verano!$C$10,IF(AB92="SI",Criterio_Verano!$C$13,IF(Z92="SI",Criterio_Verano!$C$11,Criterio_Verano!$D$12)))</f>
        <v>20</v>
      </c>
      <c r="CR92" s="24">
        <f>+IF(S92=0,Criterio_Verano!$C$18,IF(S92&lt;Criterio_Verano!$B$16,Criterio_Verano!$C$16,IF(S92&lt;Criterio_Verano!$B$17,Criterio_Verano!$C$17,Criterio_Verano!$C$18)))+IF(AE92="NO",Criterio_Verano!$F$17,Criterio_Verano!$F$16)</f>
        <v>15</v>
      </c>
      <c r="CS92" s="31">
        <f>+IF(AK92="NO",Criterio_Verano!$C$23,IF(AL92="PERSIANAS",Criterio_Verano!$C$21,Criterio_Verano!$C$22)+IF(AM92="DEFICIENTE",Criterio_Verano!$F$22,Criterio_Verano!$F$21))</f>
        <v>10</v>
      </c>
    </row>
    <row r="93" spans="1:97">
      <c r="A93" s="2" t="s">
        <v>522</v>
      </c>
      <c r="B93" s="4" t="s">
        <v>1</v>
      </c>
      <c r="C93" s="29">
        <f t="shared" si="2"/>
        <v>57.5</v>
      </c>
      <c r="D93" s="24">
        <f t="shared" si="3"/>
        <v>85</v>
      </c>
      <c r="E93" s="2" t="s">
        <v>139</v>
      </c>
      <c r="F93" s="3">
        <v>4</v>
      </c>
      <c r="G93" s="4" t="s">
        <v>523</v>
      </c>
      <c r="H93" s="4" t="s">
        <v>34</v>
      </c>
      <c r="I93" s="4" t="s">
        <v>524</v>
      </c>
      <c r="J93" s="29" t="str">
        <f>VLOOKUP(I93,SEV_20000!$B$2:$D$89,3,FALSE)</f>
        <v>Sí</v>
      </c>
      <c r="K93" s="4" t="s">
        <v>525</v>
      </c>
      <c r="L93" s="4" t="s">
        <v>2</v>
      </c>
      <c r="M93" s="4" t="s">
        <v>526</v>
      </c>
      <c r="N93" s="4" t="s">
        <v>527</v>
      </c>
      <c r="O93" s="4" t="s">
        <v>528</v>
      </c>
      <c r="P93" s="4" t="s">
        <v>529</v>
      </c>
      <c r="Q93" s="4" t="s">
        <v>3</v>
      </c>
      <c r="R93" s="5" t="s">
        <v>57</v>
      </c>
      <c r="S93" s="4">
        <v>1920</v>
      </c>
      <c r="T93" s="5" t="s">
        <v>13</v>
      </c>
      <c r="U93" s="5">
        <v>2014</v>
      </c>
      <c r="V93" s="5">
        <v>231</v>
      </c>
      <c r="W93" s="4">
        <v>8</v>
      </c>
      <c r="X93" s="4" t="s">
        <v>4</v>
      </c>
      <c r="Y93" s="4" t="s">
        <v>5</v>
      </c>
      <c r="Z93" s="42" t="s">
        <v>5</v>
      </c>
      <c r="AA93" s="4"/>
      <c r="AB93" s="4" t="s">
        <v>5</v>
      </c>
      <c r="AC93" s="4" t="s">
        <v>8</v>
      </c>
      <c r="AD93" s="4" t="s">
        <v>6</v>
      </c>
      <c r="AE93" s="4" t="s">
        <v>8</v>
      </c>
      <c r="AF93" s="4" t="s">
        <v>93</v>
      </c>
      <c r="AG93" s="4" t="s">
        <v>8</v>
      </c>
      <c r="AH93" s="4" t="s">
        <v>9</v>
      </c>
      <c r="AI93" s="4" t="s">
        <v>8</v>
      </c>
      <c r="AJ93" s="4" t="s">
        <v>11</v>
      </c>
      <c r="AK93" s="4" t="s">
        <v>5</v>
      </c>
      <c r="AL93" s="4" t="s">
        <v>19</v>
      </c>
      <c r="AM93" s="4" t="s">
        <v>24</v>
      </c>
      <c r="AN93" s="4" t="s">
        <v>8</v>
      </c>
      <c r="AO93" s="4" t="s">
        <v>8</v>
      </c>
      <c r="AP93" s="5" t="s">
        <v>11</v>
      </c>
      <c r="AQ93" s="5">
        <v>0</v>
      </c>
      <c r="AR93" s="5">
        <v>0</v>
      </c>
      <c r="AS93" s="4">
        <v>0</v>
      </c>
      <c r="AT93" s="5" t="s">
        <v>11</v>
      </c>
      <c r="AU93" s="4">
        <v>0</v>
      </c>
      <c r="AV93" s="5" t="s">
        <v>8</v>
      </c>
      <c r="AW93" s="4">
        <v>0</v>
      </c>
      <c r="AX93" s="4" t="s">
        <v>5</v>
      </c>
      <c r="AY93" s="5" t="s">
        <v>26</v>
      </c>
      <c r="AZ93" s="4">
        <v>9</v>
      </c>
      <c r="BA93" s="4" t="s">
        <v>5</v>
      </c>
      <c r="BB93" s="5" t="s">
        <v>5</v>
      </c>
      <c r="BC93" s="5">
        <v>10</v>
      </c>
      <c r="BD93" s="4">
        <v>10</v>
      </c>
      <c r="BE93" s="4" t="s">
        <v>5</v>
      </c>
      <c r="BF93" s="4" t="s">
        <v>14</v>
      </c>
      <c r="BG93" s="4" t="s">
        <v>5</v>
      </c>
      <c r="BH93" s="4" t="s">
        <v>8</v>
      </c>
      <c r="BI93" s="4" t="s">
        <v>11</v>
      </c>
      <c r="BJ93" s="4" t="s">
        <v>13</v>
      </c>
      <c r="BK93" s="4" t="s">
        <v>11</v>
      </c>
      <c r="BL93" s="5" t="s">
        <v>11</v>
      </c>
      <c r="BM93" s="5">
        <v>9</v>
      </c>
      <c r="BN93" s="4">
        <v>9</v>
      </c>
      <c r="BO93" s="4" t="s">
        <v>8</v>
      </c>
      <c r="BP93" s="4" t="s">
        <v>11</v>
      </c>
      <c r="BQ93" s="4" t="s">
        <v>11</v>
      </c>
      <c r="BR93" s="4" t="s">
        <v>11</v>
      </c>
      <c r="BS93" s="5" t="s">
        <v>11</v>
      </c>
      <c r="BT93" s="5" t="s">
        <v>11</v>
      </c>
      <c r="BU93" s="5">
        <v>0</v>
      </c>
      <c r="BV93" s="5">
        <v>0</v>
      </c>
      <c r="BW93" s="4">
        <v>0</v>
      </c>
      <c r="BX93" s="5">
        <v>0</v>
      </c>
      <c r="BY93" s="5" t="s">
        <v>11</v>
      </c>
      <c r="BZ93" s="4">
        <v>0</v>
      </c>
      <c r="CA93" s="5">
        <v>0</v>
      </c>
      <c r="CB93" s="4" t="s">
        <v>8</v>
      </c>
      <c r="CC93" s="4">
        <v>0</v>
      </c>
      <c r="CD93" s="4" t="s">
        <v>15</v>
      </c>
      <c r="CE93" s="4" t="s">
        <v>11</v>
      </c>
      <c r="CF93" s="26" t="s">
        <v>15</v>
      </c>
      <c r="CG93" s="35" t="s">
        <v>1575</v>
      </c>
      <c r="CH93" s="27">
        <f>VLOOKUP(E93,Criterio_Invierno!$B$5:$C$8,2,0)</f>
        <v>7.5</v>
      </c>
      <c r="CI93" s="24">
        <f>+VLOOKUP(F93,Criterio_Invierno!$B$10:$C$13,2,0)</f>
        <v>5</v>
      </c>
      <c r="CJ93" s="29">
        <f>+IF(X93="Mañana y tarde",Criterio_Invierno!$C$16,IF(X93="Solo mañana",Criterio_Invierno!$C$15,Criterio_Invierno!$C$17))</f>
        <v>5</v>
      </c>
      <c r="CK93" s="24">
        <f>+IF(S93=0,Criterio_Invierno!$C$22,IF(S93&lt;Criterio_Invierno!$B$20,Criterio_Invierno!$C$20,IF(S93&lt;Criterio_Invierno!$B$21,Criterio_Invierno!$C$21,0)))*IF(AN93="SI",Criterio_Invierno!$F$20,Criterio_Invierno!$F$21)*IF(AI93="SI",Criterio_Invierno!$J$20,Criterio_Invierno!$J$21)</f>
        <v>15</v>
      </c>
      <c r="CL93" s="29">
        <f>(IF(AE93="NO",Criterio_Invierno!$C$25,IF(AE93="SI",Criterio_Invierno!$C$26,0))+VLOOKUP(AF93,Criterio_Invierno!$E$25:$F$29,2,FALSE)+IF(AK93="-",Criterio_Invierno!$I$30,IF(ISERROR(VLOOKUP(CONCATENATE(AL93,"-",AM93),Criterio_Invierno!$H$25:$I$29,2,FALSE)),Criterio_Invierno!$I$29,VLOOKUP(CONCATENATE(AL93,"-",AM93),Criterio_Invierno!$H$25:$I$29,2,FALSE))))*IF(AG93="SI",Criterio_Invierno!$L$25,Criterio_Invierno!$L$26)</f>
        <v>25</v>
      </c>
      <c r="CM93" s="24">
        <f>+IF(AR93&gt;Criterio_Invierno!$B$33,Criterio_Invierno!$C$33,0)+IF(AU93&gt;Criterio_Invierno!$E$33,Criterio_Invierno!$F$33,0)+IF(BG93="NO",Criterio_Invierno!$I$33,0)</f>
        <v>0</v>
      </c>
      <c r="CN93" s="24">
        <f>+IF(V93&gt;=Criterio_Invierno!$B$36,Criterio_Invierno!$C$37,IF(V93&gt;=Criterio_Invierno!$B$35,Criterio_Invierno!$C$36,Criterio_Invierno!$C$35))</f>
        <v>1</v>
      </c>
      <c r="CO93" s="30">
        <f>IF(CD93="-",Criterio_Invierno!$G$40,VLOOKUP(CE93,Criterio_Invierno!$B$39:$C$46,2,FALSE))</f>
        <v>1</v>
      </c>
      <c r="CP93" s="28">
        <f>+VLOOKUP(F93,Criterio_Verano!$B$5:$C$7,2,FALSE)</f>
        <v>40</v>
      </c>
      <c r="CQ93" s="24">
        <f>+IF(AA93="SI",Criterio_Verano!$C$10,IF(AB93="SI",Criterio_Verano!$C$13,IF(Z93="SI",Criterio_Verano!$C$11,Criterio_Verano!$D$12)))</f>
        <v>20</v>
      </c>
      <c r="CR93" s="24">
        <f>+IF(S93=0,Criterio_Verano!$C$18,IF(S93&lt;Criterio_Verano!$B$16,Criterio_Verano!$C$16,IF(S93&lt;Criterio_Verano!$B$17,Criterio_Verano!$C$17,Criterio_Verano!$C$18)))+IF(AE93="NO",Criterio_Verano!$F$17,Criterio_Verano!$F$16)</f>
        <v>15</v>
      </c>
      <c r="CS93" s="31">
        <f>+IF(AK93="NO",Criterio_Verano!$C$23,IF(AL93="PERSIANAS",Criterio_Verano!$C$21,Criterio_Verano!$C$22)+IF(AM93="DEFICIENTE",Criterio_Verano!$F$22,Criterio_Verano!$F$21))</f>
        <v>10</v>
      </c>
    </row>
    <row r="94" spans="1:97">
      <c r="A94" s="2" t="s">
        <v>326</v>
      </c>
      <c r="B94" s="4" t="s">
        <v>1</v>
      </c>
      <c r="C94" s="29">
        <f t="shared" si="2"/>
        <v>138.75</v>
      </c>
      <c r="D94" s="24">
        <f t="shared" si="3"/>
        <v>85</v>
      </c>
      <c r="E94" s="2" t="s">
        <v>139</v>
      </c>
      <c r="F94" s="3">
        <v>4</v>
      </c>
      <c r="G94" s="4" t="s">
        <v>327</v>
      </c>
      <c r="H94" s="4" t="s">
        <v>34</v>
      </c>
      <c r="I94" s="4" t="s">
        <v>64</v>
      </c>
      <c r="J94" s="29" t="str">
        <f>VLOOKUP(I94,SEV_20000!$B$2:$D$89,3,FALSE)</f>
        <v>Sí</v>
      </c>
      <c r="K94" s="4" t="s">
        <v>328</v>
      </c>
      <c r="L94" s="4" t="s">
        <v>2</v>
      </c>
      <c r="M94" s="4" t="s">
        <v>329</v>
      </c>
      <c r="N94" s="4" t="s">
        <v>330</v>
      </c>
      <c r="O94" s="4" t="s">
        <v>331</v>
      </c>
      <c r="P94" s="4" t="s">
        <v>332</v>
      </c>
      <c r="Q94" s="4" t="s">
        <v>3</v>
      </c>
      <c r="R94" s="5" t="s">
        <v>72</v>
      </c>
      <c r="S94" s="4">
        <v>1965</v>
      </c>
      <c r="T94" s="5" t="s">
        <v>13</v>
      </c>
      <c r="U94" s="5">
        <v>2000</v>
      </c>
      <c r="V94" s="5">
        <v>450</v>
      </c>
      <c r="W94" s="4">
        <v>25</v>
      </c>
      <c r="X94" s="4" t="s">
        <v>4</v>
      </c>
      <c r="Y94" s="4" t="s">
        <v>5</v>
      </c>
      <c r="Z94" s="38" t="s">
        <v>5</v>
      </c>
      <c r="AA94" s="4"/>
      <c r="AB94" s="4" t="s">
        <v>5</v>
      </c>
      <c r="AC94" s="4" t="s">
        <v>5</v>
      </c>
      <c r="AD94" s="4" t="s">
        <v>6</v>
      </c>
      <c r="AE94" s="4" t="s">
        <v>8</v>
      </c>
      <c r="AF94" s="4" t="s">
        <v>7</v>
      </c>
      <c r="AG94" s="4" t="s">
        <v>8</v>
      </c>
      <c r="AH94" s="4" t="s">
        <v>9</v>
      </c>
      <c r="AI94" s="4" t="s">
        <v>5</v>
      </c>
      <c r="AJ94" s="4" t="s">
        <v>10</v>
      </c>
      <c r="AK94" s="4" t="s">
        <v>5</v>
      </c>
      <c r="AL94" s="4" t="s">
        <v>19</v>
      </c>
      <c r="AM94" s="4" t="s">
        <v>24</v>
      </c>
      <c r="AN94" s="4" t="s">
        <v>5</v>
      </c>
      <c r="AO94" s="4" t="s">
        <v>5</v>
      </c>
      <c r="AP94" s="5" t="s">
        <v>21</v>
      </c>
      <c r="AQ94" s="5">
        <v>0</v>
      </c>
      <c r="AR94" s="5">
        <v>0</v>
      </c>
      <c r="AS94" s="4">
        <v>5</v>
      </c>
      <c r="AT94" s="5" t="s">
        <v>5</v>
      </c>
      <c r="AU94" s="4">
        <v>0</v>
      </c>
      <c r="AV94" s="5" t="s">
        <v>8</v>
      </c>
      <c r="AW94" s="4">
        <v>0</v>
      </c>
      <c r="AX94" s="4" t="s">
        <v>5</v>
      </c>
      <c r="AY94" s="5" t="s">
        <v>26</v>
      </c>
      <c r="AZ94" s="4">
        <v>18</v>
      </c>
      <c r="BA94" s="4" t="s">
        <v>8</v>
      </c>
      <c r="BB94" s="5" t="s">
        <v>8</v>
      </c>
      <c r="BC94" s="5">
        <v>0</v>
      </c>
      <c r="BD94" s="4">
        <v>0</v>
      </c>
      <c r="BE94" s="4" t="s">
        <v>8</v>
      </c>
      <c r="BF94" s="4" t="s">
        <v>14</v>
      </c>
      <c r="BG94" s="4" t="s">
        <v>5</v>
      </c>
      <c r="BH94" s="4" t="s">
        <v>8</v>
      </c>
      <c r="BI94" s="4" t="s">
        <v>11</v>
      </c>
      <c r="BJ94" s="4" t="s">
        <v>13</v>
      </c>
      <c r="BK94" s="4" t="s">
        <v>11</v>
      </c>
      <c r="BL94" s="5" t="s">
        <v>11</v>
      </c>
      <c r="BM94" s="5">
        <v>22</v>
      </c>
      <c r="BN94" s="4">
        <v>15</v>
      </c>
      <c r="BO94" s="4" t="s">
        <v>8</v>
      </c>
      <c r="BP94" s="4" t="s">
        <v>11</v>
      </c>
      <c r="BQ94" s="4" t="s">
        <v>11</v>
      </c>
      <c r="BR94" s="4" t="s">
        <v>11</v>
      </c>
      <c r="BS94" s="5" t="s">
        <v>11</v>
      </c>
      <c r="BT94" s="5" t="s">
        <v>11</v>
      </c>
      <c r="BU94" s="5">
        <v>0</v>
      </c>
      <c r="BV94" s="5">
        <v>0</v>
      </c>
      <c r="BW94" s="4">
        <v>0</v>
      </c>
      <c r="BX94" s="5">
        <v>0</v>
      </c>
      <c r="BY94" s="5" t="s">
        <v>11</v>
      </c>
      <c r="BZ94" s="4">
        <v>0</v>
      </c>
      <c r="CA94" s="5">
        <v>0</v>
      </c>
      <c r="CB94" s="4" t="s">
        <v>8</v>
      </c>
      <c r="CC94" s="4">
        <v>0</v>
      </c>
      <c r="CD94" s="4" t="s">
        <v>15</v>
      </c>
      <c r="CE94" s="4" t="s">
        <v>11</v>
      </c>
      <c r="CF94" s="26" t="s">
        <v>15</v>
      </c>
      <c r="CG94" s="35" t="s">
        <v>1718</v>
      </c>
      <c r="CH94" s="27">
        <f>VLOOKUP(E94,Criterio_Invierno!$B$5:$C$8,2,0)</f>
        <v>7.5</v>
      </c>
      <c r="CI94" s="24">
        <f>+VLOOKUP(F94,Criterio_Invierno!$B$10:$C$13,2,0)</f>
        <v>5</v>
      </c>
      <c r="CJ94" s="29">
        <f>+IF(X94="Mañana y tarde",Criterio_Invierno!$C$16,IF(X94="Solo mañana",Criterio_Invierno!$C$15,Criterio_Invierno!$C$17))</f>
        <v>5</v>
      </c>
      <c r="CK94" s="24">
        <f>+IF(S94=0,Criterio_Invierno!$C$22,IF(S94&lt;Criterio_Invierno!$B$20,Criterio_Invierno!$C$20,IF(S94&lt;Criterio_Invierno!$B$21,Criterio_Invierno!$C$21,0)))*IF(AN94="SI",Criterio_Invierno!$F$20,Criterio_Invierno!$F$21)*IF(AI94="SI",Criterio_Invierno!$J$20,Criterio_Invierno!$J$21)</f>
        <v>60</v>
      </c>
      <c r="CL94" s="29">
        <f>(IF(AE94="NO",Criterio_Invierno!$C$25,IF(AE94="SI",Criterio_Invierno!$C$26,0))+VLOOKUP(AF94,Criterio_Invierno!$E$25:$F$29,2,FALSE)+IF(AK94="-",Criterio_Invierno!$I$30,IF(ISERROR(VLOOKUP(CONCATENATE(AL94,"-",AM94),Criterio_Invierno!$H$25:$I$29,2,FALSE)),Criterio_Invierno!$I$29,VLOOKUP(CONCATENATE(AL94,"-",AM94),Criterio_Invierno!$H$25:$I$29,2,FALSE))))*IF(AG94="SI",Criterio_Invierno!$L$25,Criterio_Invierno!$L$26)</f>
        <v>15</v>
      </c>
      <c r="CM94" s="24">
        <f>+IF(AR94&gt;Criterio_Invierno!$B$33,Criterio_Invierno!$C$33,0)+IF(AU94&gt;Criterio_Invierno!$E$33,Criterio_Invierno!$F$33,0)+IF(BG94="NO",Criterio_Invierno!$I$33,0)</f>
        <v>0</v>
      </c>
      <c r="CN94" s="24">
        <f>+IF(V94&gt;=Criterio_Invierno!$B$36,Criterio_Invierno!$C$37,IF(V94&gt;=Criterio_Invierno!$B$35,Criterio_Invierno!$C$36,Criterio_Invierno!$C$35))</f>
        <v>1.5</v>
      </c>
      <c r="CO94" s="30">
        <f>IF(CD94="-",Criterio_Invierno!$G$40,VLOOKUP(CE94,Criterio_Invierno!$B$39:$C$46,2,FALSE))</f>
        <v>1</v>
      </c>
      <c r="CP94" s="28">
        <f>+VLOOKUP(F94,Criterio_Verano!$B$5:$C$7,2,FALSE)</f>
        <v>40</v>
      </c>
      <c r="CQ94" s="24">
        <f>+IF(AA94="SI",Criterio_Verano!$C$10,IF(AB94="SI",Criterio_Verano!$C$13,IF(Z94="SI",Criterio_Verano!$C$11,Criterio_Verano!$D$12)))</f>
        <v>20</v>
      </c>
      <c r="CR94" s="24">
        <f>+IF(S94=0,Criterio_Verano!$C$18,IF(S94&lt;Criterio_Verano!$B$16,Criterio_Verano!$C$16,IF(S94&lt;Criterio_Verano!$B$17,Criterio_Verano!$C$17,Criterio_Verano!$C$18)))+IF(AE94="NO",Criterio_Verano!$F$17,Criterio_Verano!$F$16)</f>
        <v>15</v>
      </c>
      <c r="CS94" s="31">
        <f>+IF(AK94="NO",Criterio_Verano!$C$23,IF(AL94="PERSIANAS",Criterio_Verano!$C$21,Criterio_Verano!$C$22)+IF(AM94="DEFICIENTE",Criterio_Verano!$F$22,Criterio_Verano!$F$21))</f>
        <v>10</v>
      </c>
    </row>
    <row r="95" spans="1:97">
      <c r="A95" s="2" t="s">
        <v>225</v>
      </c>
      <c r="B95" s="4" t="s">
        <v>1</v>
      </c>
      <c r="C95" s="29">
        <f t="shared" ref="C95:C135" si="4">+(CH95+CI95+CJ95+CK95+CL95+CM95)*CN95*CO95</f>
        <v>47.5</v>
      </c>
      <c r="D95" s="24">
        <f t="shared" ref="D95:D135" si="5">+CP95+CQ95+CR95+CS95</f>
        <v>85</v>
      </c>
      <c r="E95" s="2" t="s">
        <v>139</v>
      </c>
      <c r="F95" s="3">
        <v>4</v>
      </c>
      <c r="G95" s="4" t="s">
        <v>226</v>
      </c>
      <c r="H95" s="4" t="s">
        <v>34</v>
      </c>
      <c r="I95" s="4" t="s">
        <v>227</v>
      </c>
      <c r="J95" s="29" t="str">
        <f>VLOOKUP(I95,SEV_20000!$B$2:$D$89,3,FALSE)</f>
        <v>Sí</v>
      </c>
      <c r="K95" s="4" t="s">
        <v>228</v>
      </c>
      <c r="L95" s="4" t="s">
        <v>2</v>
      </c>
      <c r="M95" s="4" t="s">
        <v>229</v>
      </c>
      <c r="N95" s="4" t="s">
        <v>230</v>
      </c>
      <c r="O95" s="4" t="s">
        <v>231</v>
      </c>
      <c r="P95" s="4" t="s">
        <v>232</v>
      </c>
      <c r="Q95" s="4" t="s">
        <v>3</v>
      </c>
      <c r="R95" s="5" t="s">
        <v>45</v>
      </c>
      <c r="S95" s="4">
        <v>1970</v>
      </c>
      <c r="T95" s="5" t="s">
        <v>233</v>
      </c>
      <c r="U95" s="5">
        <v>2007</v>
      </c>
      <c r="V95" s="5">
        <v>75</v>
      </c>
      <c r="W95" s="4">
        <v>6</v>
      </c>
      <c r="X95" s="4" t="s">
        <v>4</v>
      </c>
      <c r="Y95" s="4" t="s">
        <v>5</v>
      </c>
      <c r="Z95" s="42" t="s">
        <v>5</v>
      </c>
      <c r="AA95" s="4"/>
      <c r="AB95" s="4" t="s">
        <v>5</v>
      </c>
      <c r="AC95" s="4" t="s">
        <v>8</v>
      </c>
      <c r="AD95" s="4" t="s">
        <v>6</v>
      </c>
      <c r="AE95" s="4" t="s">
        <v>8</v>
      </c>
      <c r="AF95" s="4" t="s">
        <v>7</v>
      </c>
      <c r="AG95" s="4" t="s">
        <v>8</v>
      </c>
      <c r="AH95" s="4" t="s">
        <v>18</v>
      </c>
      <c r="AI95" s="4" t="s">
        <v>8</v>
      </c>
      <c r="AJ95" s="4" t="s">
        <v>11</v>
      </c>
      <c r="AK95" s="4" t="s">
        <v>5</v>
      </c>
      <c r="AL95" s="4" t="s">
        <v>19</v>
      </c>
      <c r="AM95" s="4" t="s">
        <v>24</v>
      </c>
      <c r="AN95" s="4" t="s">
        <v>8</v>
      </c>
      <c r="AO95" s="4" t="s">
        <v>8</v>
      </c>
      <c r="AP95" s="5" t="s">
        <v>11</v>
      </c>
      <c r="AQ95" s="5">
        <v>0</v>
      </c>
      <c r="AR95" s="5">
        <v>0</v>
      </c>
      <c r="AS95" s="4">
        <v>0</v>
      </c>
      <c r="AT95" s="5" t="s">
        <v>11</v>
      </c>
      <c r="AU95" s="4">
        <v>0</v>
      </c>
      <c r="AV95" s="5" t="s">
        <v>5</v>
      </c>
      <c r="AW95" s="4">
        <v>0</v>
      </c>
      <c r="AX95" s="4" t="s">
        <v>8</v>
      </c>
      <c r="AY95" s="5" t="s">
        <v>11</v>
      </c>
      <c r="AZ95" s="4">
        <v>0</v>
      </c>
      <c r="BA95" s="4" t="s">
        <v>13</v>
      </c>
      <c r="BB95" s="5" t="s">
        <v>11</v>
      </c>
      <c r="BC95" s="5">
        <v>0</v>
      </c>
      <c r="BD95" s="4">
        <v>0</v>
      </c>
      <c r="BE95" s="4" t="s">
        <v>8</v>
      </c>
      <c r="BF95" s="4" t="s">
        <v>14</v>
      </c>
      <c r="BG95" s="4" t="s">
        <v>5</v>
      </c>
      <c r="BH95" s="4" t="s">
        <v>8</v>
      </c>
      <c r="BI95" s="4" t="s">
        <v>11</v>
      </c>
      <c r="BJ95" s="4" t="s">
        <v>13</v>
      </c>
      <c r="BK95" s="4" t="s">
        <v>11</v>
      </c>
      <c r="BL95" s="5" t="s">
        <v>11</v>
      </c>
      <c r="BM95" s="5">
        <v>3</v>
      </c>
      <c r="BN95" s="4">
        <v>3</v>
      </c>
      <c r="BO95" s="4" t="s">
        <v>8</v>
      </c>
      <c r="BP95" s="4" t="s">
        <v>11</v>
      </c>
      <c r="BQ95" s="4" t="s">
        <v>11</v>
      </c>
      <c r="BR95" s="4" t="s">
        <v>11</v>
      </c>
      <c r="BS95" s="5" t="s">
        <v>11</v>
      </c>
      <c r="BT95" s="5" t="s">
        <v>11</v>
      </c>
      <c r="BU95" s="5">
        <v>0</v>
      </c>
      <c r="BV95" s="5">
        <v>0</v>
      </c>
      <c r="BW95" s="4">
        <v>0</v>
      </c>
      <c r="BX95" s="5">
        <v>0</v>
      </c>
      <c r="BY95" s="5" t="s">
        <v>11</v>
      </c>
      <c r="BZ95" s="4">
        <v>0</v>
      </c>
      <c r="CA95" s="5">
        <v>0</v>
      </c>
      <c r="CB95" s="4" t="s">
        <v>8</v>
      </c>
      <c r="CC95" s="4">
        <v>0</v>
      </c>
      <c r="CD95" s="4" t="s">
        <v>8</v>
      </c>
      <c r="CE95" s="4" t="s">
        <v>11</v>
      </c>
      <c r="CF95" s="26" t="s">
        <v>8</v>
      </c>
      <c r="CG95" s="35" t="s">
        <v>1537</v>
      </c>
      <c r="CH95" s="27">
        <f>VLOOKUP(E95,Criterio_Invierno!$B$5:$C$8,2,0)</f>
        <v>7.5</v>
      </c>
      <c r="CI95" s="24">
        <f>+VLOOKUP(F95,Criterio_Invierno!$B$10:$C$13,2,0)</f>
        <v>5</v>
      </c>
      <c r="CJ95" s="29">
        <f>+IF(X95="Mañana y tarde",Criterio_Invierno!$C$16,IF(X95="Solo mañana",Criterio_Invierno!$C$15,Criterio_Invierno!$C$17))</f>
        <v>5</v>
      </c>
      <c r="CK95" s="24">
        <f>+IF(S95=0,Criterio_Invierno!$C$22,IF(S95&lt;Criterio_Invierno!$B$20,Criterio_Invierno!$C$20,IF(S95&lt;Criterio_Invierno!$B$21,Criterio_Invierno!$C$21,0)))*IF(AN95="SI",Criterio_Invierno!$F$20,Criterio_Invierno!$F$21)*IF(AI95="SI",Criterio_Invierno!$J$20,Criterio_Invierno!$J$21)</f>
        <v>15</v>
      </c>
      <c r="CL95" s="29">
        <f>(IF(AE95="NO",Criterio_Invierno!$C$25,IF(AE95="SI",Criterio_Invierno!$C$26,0))+VLOOKUP(AF95,Criterio_Invierno!$E$25:$F$29,2,FALSE)+IF(AK95="-",Criterio_Invierno!$I$30,IF(ISERROR(VLOOKUP(CONCATENATE(AL95,"-",AM95),Criterio_Invierno!$H$25:$I$29,2,FALSE)),Criterio_Invierno!$I$29,VLOOKUP(CONCATENATE(AL95,"-",AM95),Criterio_Invierno!$H$25:$I$29,2,FALSE))))*IF(AG95="SI",Criterio_Invierno!$L$25,Criterio_Invierno!$L$26)</f>
        <v>15</v>
      </c>
      <c r="CM95" s="24">
        <f>+IF(AR95&gt;Criterio_Invierno!$B$33,Criterio_Invierno!$C$33,0)+IF(AU95&gt;Criterio_Invierno!$E$33,Criterio_Invierno!$F$33,0)+IF(BG95="NO",Criterio_Invierno!$I$33,0)</f>
        <v>0</v>
      </c>
      <c r="CN95" s="24">
        <f>+IF(V95&gt;=Criterio_Invierno!$B$36,Criterio_Invierno!$C$37,IF(V95&gt;=Criterio_Invierno!$B$35,Criterio_Invierno!$C$36,Criterio_Invierno!$C$35))</f>
        <v>1</v>
      </c>
      <c r="CO95" s="30">
        <f>IF(CD95="-",Criterio_Invierno!$G$40,VLOOKUP(CE95,Criterio_Invierno!$B$39:$C$46,2,FALSE))</f>
        <v>1</v>
      </c>
      <c r="CP95" s="28">
        <f>+VLOOKUP(F95,Criterio_Verano!$B$5:$C$7,2,FALSE)</f>
        <v>40</v>
      </c>
      <c r="CQ95" s="24">
        <f>+IF(AA95="SI",Criterio_Verano!$C$10,IF(AB95="SI",Criterio_Verano!$C$13,IF(Z95="SI",Criterio_Verano!$C$11,Criterio_Verano!$D$12)))</f>
        <v>20</v>
      </c>
      <c r="CR95" s="24">
        <f>+IF(S95=0,Criterio_Verano!$C$18,IF(S95&lt;Criterio_Verano!$B$16,Criterio_Verano!$C$16,IF(S95&lt;Criterio_Verano!$B$17,Criterio_Verano!$C$17,Criterio_Verano!$C$18)))+IF(AE95="NO",Criterio_Verano!$F$17,Criterio_Verano!$F$16)</f>
        <v>15</v>
      </c>
      <c r="CS95" s="31">
        <f>+IF(AK95="NO",Criterio_Verano!$C$23,IF(AL95="PERSIANAS",Criterio_Verano!$C$21,Criterio_Verano!$C$22)+IF(AM95="DEFICIENTE",Criterio_Verano!$F$22,Criterio_Verano!$F$21))</f>
        <v>10</v>
      </c>
    </row>
    <row r="96" spans="1:97">
      <c r="A96" s="2" t="s">
        <v>438</v>
      </c>
      <c r="B96" s="4" t="s">
        <v>1</v>
      </c>
      <c r="C96" s="29">
        <f t="shared" si="4"/>
        <v>42.5</v>
      </c>
      <c r="D96" s="24">
        <f t="shared" si="5"/>
        <v>85</v>
      </c>
      <c r="E96" s="2" t="s">
        <v>139</v>
      </c>
      <c r="F96" s="3">
        <v>4</v>
      </c>
      <c r="G96" s="4" t="s">
        <v>35</v>
      </c>
      <c r="H96" s="4" t="s">
        <v>34</v>
      </c>
      <c r="I96" s="4" t="s">
        <v>227</v>
      </c>
      <c r="J96" s="29" t="str">
        <f>VLOOKUP(I96,SEV_20000!$B$2:$D$89,3,FALSE)</f>
        <v>Sí</v>
      </c>
      <c r="K96" s="4" t="s">
        <v>439</v>
      </c>
      <c r="L96" s="4" t="s">
        <v>2</v>
      </c>
      <c r="M96" s="4" t="s">
        <v>440</v>
      </c>
      <c r="N96" s="4" t="s">
        <v>441</v>
      </c>
      <c r="O96" s="4" t="s">
        <v>442</v>
      </c>
      <c r="P96" s="4" t="s">
        <v>443</v>
      </c>
      <c r="Q96" s="4" t="s">
        <v>3</v>
      </c>
      <c r="R96" s="5" t="s">
        <v>289</v>
      </c>
      <c r="S96" s="4">
        <v>2006</v>
      </c>
      <c r="T96" s="5" t="s">
        <v>13</v>
      </c>
      <c r="U96" s="5">
        <v>0</v>
      </c>
      <c r="V96" s="5">
        <v>150</v>
      </c>
      <c r="W96" s="4">
        <v>1</v>
      </c>
      <c r="X96" s="4" t="s">
        <v>4</v>
      </c>
      <c r="Y96" s="4" t="s">
        <v>8</v>
      </c>
      <c r="Z96" s="42" t="s">
        <v>5</v>
      </c>
      <c r="AA96" s="4"/>
      <c r="AB96" s="4" t="s">
        <v>8</v>
      </c>
      <c r="AC96" s="4" t="s">
        <v>5</v>
      </c>
      <c r="AD96" s="4" t="s">
        <v>6</v>
      </c>
      <c r="AE96" s="4" t="s">
        <v>8</v>
      </c>
      <c r="AF96" s="4" t="s">
        <v>7</v>
      </c>
      <c r="AG96" s="4" t="s">
        <v>8</v>
      </c>
      <c r="AH96" s="4" t="s">
        <v>9</v>
      </c>
      <c r="AI96" s="4" t="s">
        <v>5</v>
      </c>
      <c r="AJ96" s="4" t="s">
        <v>10</v>
      </c>
      <c r="AK96" s="4" t="s">
        <v>8</v>
      </c>
      <c r="AL96" s="4" t="s">
        <v>11</v>
      </c>
      <c r="AM96" s="4" t="s">
        <v>11</v>
      </c>
      <c r="AN96" s="4" t="s">
        <v>5</v>
      </c>
      <c r="AO96" s="4" t="s">
        <v>5</v>
      </c>
      <c r="AP96" s="5" t="s">
        <v>21</v>
      </c>
      <c r="AQ96" s="5">
        <v>1</v>
      </c>
      <c r="AR96" s="5">
        <v>1</v>
      </c>
      <c r="AS96" s="4">
        <v>5</v>
      </c>
      <c r="AT96" s="5" t="s">
        <v>5</v>
      </c>
      <c r="AU96" s="4">
        <v>1</v>
      </c>
      <c r="AV96" s="5" t="s">
        <v>8</v>
      </c>
      <c r="AW96" s="4">
        <v>0</v>
      </c>
      <c r="AX96" s="4" t="s">
        <v>8</v>
      </c>
      <c r="AY96" s="5" t="s">
        <v>11</v>
      </c>
      <c r="AZ96" s="4">
        <v>0</v>
      </c>
      <c r="BA96" s="4" t="s">
        <v>13</v>
      </c>
      <c r="BB96" s="5" t="s">
        <v>11</v>
      </c>
      <c r="BC96" s="5">
        <v>0</v>
      </c>
      <c r="BD96" s="4">
        <v>0</v>
      </c>
      <c r="BE96" s="4" t="s">
        <v>8</v>
      </c>
      <c r="BF96" s="4" t="s">
        <v>14</v>
      </c>
      <c r="BG96" s="4" t="s">
        <v>5</v>
      </c>
      <c r="BH96" s="4" t="s">
        <v>8</v>
      </c>
      <c r="BI96" s="4" t="s">
        <v>11</v>
      </c>
      <c r="BJ96" s="4" t="s">
        <v>13</v>
      </c>
      <c r="BK96" s="4" t="s">
        <v>11</v>
      </c>
      <c r="BL96" s="5" t="s">
        <v>11</v>
      </c>
      <c r="BM96" s="5">
        <v>1</v>
      </c>
      <c r="BN96" s="4">
        <v>1</v>
      </c>
      <c r="BO96" s="4" t="s">
        <v>8</v>
      </c>
      <c r="BP96" s="4" t="s">
        <v>11</v>
      </c>
      <c r="BQ96" s="4" t="s">
        <v>11</v>
      </c>
      <c r="BR96" s="4" t="s">
        <v>11</v>
      </c>
      <c r="BS96" s="5" t="s">
        <v>11</v>
      </c>
      <c r="BT96" s="5" t="s">
        <v>11</v>
      </c>
      <c r="BU96" s="5">
        <v>0</v>
      </c>
      <c r="BV96" s="5">
        <v>0</v>
      </c>
      <c r="BW96" s="4">
        <v>0</v>
      </c>
      <c r="BX96" s="5">
        <v>0</v>
      </c>
      <c r="BY96" s="5" t="s">
        <v>11</v>
      </c>
      <c r="BZ96" s="4">
        <v>0</v>
      </c>
      <c r="CA96" s="5">
        <v>0</v>
      </c>
      <c r="CB96" s="4" t="s">
        <v>8</v>
      </c>
      <c r="CC96" s="4">
        <v>0</v>
      </c>
      <c r="CD96" s="4" t="s">
        <v>15</v>
      </c>
      <c r="CE96" s="4" t="s">
        <v>11</v>
      </c>
      <c r="CF96" s="26" t="s">
        <v>15</v>
      </c>
      <c r="CG96" s="35" t="s">
        <v>1564</v>
      </c>
      <c r="CH96" s="27">
        <f>VLOOKUP(E96,Criterio_Invierno!$B$5:$C$8,2,0)</f>
        <v>7.5</v>
      </c>
      <c r="CI96" s="24">
        <f>+VLOOKUP(F96,Criterio_Invierno!$B$10:$C$13,2,0)</f>
        <v>5</v>
      </c>
      <c r="CJ96" s="29">
        <f>+IF(X96="Mañana y tarde",Criterio_Invierno!$C$16,IF(X96="Solo mañana",Criterio_Invierno!$C$15,Criterio_Invierno!$C$17))</f>
        <v>5</v>
      </c>
      <c r="CK96" s="24">
        <f>+IF(S96=0,Criterio_Invierno!$C$22,IF(S96&lt;Criterio_Invierno!$B$20,Criterio_Invierno!$C$20,IF(S96&lt;Criterio_Invierno!$B$21,Criterio_Invierno!$C$21,0)))*IF(AN96="SI",Criterio_Invierno!$F$20,Criterio_Invierno!$F$21)*IF(AI96="SI",Criterio_Invierno!$J$20,Criterio_Invierno!$J$21)</f>
        <v>0</v>
      </c>
      <c r="CL96" s="29">
        <f>(IF(AE96="NO",Criterio_Invierno!$C$25,IF(AE96="SI",Criterio_Invierno!$C$26,0))+VLOOKUP(AF96,Criterio_Invierno!$E$25:$F$29,2,FALSE)+IF(AK96="-",Criterio_Invierno!$I$30,IF(ISERROR(VLOOKUP(CONCATENATE(AL96,"-",AM96),Criterio_Invierno!$H$25:$I$29,2,FALSE)),Criterio_Invierno!$I$29,VLOOKUP(CONCATENATE(AL96,"-",AM96),Criterio_Invierno!$H$25:$I$29,2,FALSE))))*IF(AG96="SI",Criterio_Invierno!$L$25,Criterio_Invierno!$L$26)</f>
        <v>25</v>
      </c>
      <c r="CM96" s="24">
        <f>+IF(AR96&gt;Criterio_Invierno!$B$33,Criterio_Invierno!$C$33,0)+IF(AU96&gt;Criterio_Invierno!$E$33,Criterio_Invierno!$F$33,0)+IF(BG96="NO",Criterio_Invierno!$I$33,0)</f>
        <v>0</v>
      </c>
      <c r="CN96" s="24">
        <f>+IF(V96&gt;=Criterio_Invierno!$B$36,Criterio_Invierno!$C$37,IF(V96&gt;=Criterio_Invierno!$B$35,Criterio_Invierno!$C$36,Criterio_Invierno!$C$35))</f>
        <v>1</v>
      </c>
      <c r="CO96" s="30">
        <f>IF(CD96="-",Criterio_Invierno!$G$40,VLOOKUP(CE96,Criterio_Invierno!$B$39:$C$46,2,FALSE))</f>
        <v>1</v>
      </c>
      <c r="CP96" s="28">
        <f>+VLOOKUP(F96,Criterio_Verano!$B$5:$C$7,2,FALSE)</f>
        <v>40</v>
      </c>
      <c r="CQ96" s="24">
        <f>+IF(AA96="SI",Criterio_Verano!$C$10,IF(AB96="SI",Criterio_Verano!$C$13,IF(Z96="SI",Criterio_Verano!$C$11,Criterio_Verano!$D$12)))</f>
        <v>10</v>
      </c>
      <c r="CR96" s="24">
        <f>+IF(S96=0,Criterio_Verano!$C$18,IF(S96&lt;Criterio_Verano!$B$16,Criterio_Verano!$C$16,IF(S96&lt;Criterio_Verano!$B$17,Criterio_Verano!$C$17,Criterio_Verano!$C$18)))+IF(AE96="NO",Criterio_Verano!$F$17,Criterio_Verano!$F$16)</f>
        <v>10</v>
      </c>
      <c r="CS96" s="31">
        <f>+IF(AK96="NO",Criterio_Verano!$C$23,IF(AL96="PERSIANAS",Criterio_Verano!$C$21,Criterio_Verano!$C$22)+IF(AM96="DEFICIENTE",Criterio_Verano!$F$22,Criterio_Verano!$F$21))</f>
        <v>25</v>
      </c>
    </row>
    <row r="97" spans="1:97">
      <c r="A97" s="2" t="s">
        <v>194</v>
      </c>
      <c r="B97" s="4" t="s">
        <v>1</v>
      </c>
      <c r="C97" s="29">
        <f t="shared" si="4"/>
        <v>85</v>
      </c>
      <c r="D97" s="24">
        <f t="shared" si="5"/>
        <v>85</v>
      </c>
      <c r="E97" s="2" t="s">
        <v>140</v>
      </c>
      <c r="F97" s="3">
        <v>4</v>
      </c>
      <c r="G97" s="4" t="s">
        <v>125</v>
      </c>
      <c r="H97" s="4" t="s">
        <v>34</v>
      </c>
      <c r="I97" s="4" t="s">
        <v>195</v>
      </c>
      <c r="J97" s="29" t="str">
        <f>VLOOKUP(I97,SEV_20000!$B$2:$D$89,3,FALSE)</f>
        <v>Sí</v>
      </c>
      <c r="K97" s="4" t="s">
        <v>196</v>
      </c>
      <c r="L97" s="4" t="s">
        <v>41</v>
      </c>
      <c r="M97" s="4" t="s">
        <v>197</v>
      </c>
      <c r="N97" s="4" t="s">
        <v>198</v>
      </c>
      <c r="O97" s="4" t="s">
        <v>199</v>
      </c>
      <c r="P97" s="4" t="s">
        <v>200</v>
      </c>
      <c r="Q97" s="4" t="s">
        <v>30</v>
      </c>
      <c r="R97" s="5" t="s">
        <v>201</v>
      </c>
      <c r="S97" s="4">
        <v>1969</v>
      </c>
      <c r="T97" s="5" t="s">
        <v>202</v>
      </c>
      <c r="U97" s="5">
        <v>0</v>
      </c>
      <c r="V97" s="5">
        <v>51</v>
      </c>
      <c r="W97" s="4">
        <v>8</v>
      </c>
      <c r="X97" s="4" t="s">
        <v>16</v>
      </c>
      <c r="Y97" s="4" t="s">
        <v>5</v>
      </c>
      <c r="Z97" s="42" t="s">
        <v>5</v>
      </c>
      <c r="AA97" s="4"/>
      <c r="AB97" s="4" t="s">
        <v>5</v>
      </c>
      <c r="AC97" s="4" t="s">
        <v>8</v>
      </c>
      <c r="AD97" s="4" t="s">
        <v>17</v>
      </c>
      <c r="AE97" s="4" t="s">
        <v>8</v>
      </c>
      <c r="AF97" s="4" t="s">
        <v>7</v>
      </c>
      <c r="AG97" s="4" t="s">
        <v>5</v>
      </c>
      <c r="AH97" s="4" t="s">
        <v>25</v>
      </c>
      <c r="AI97" s="4" t="s">
        <v>8</v>
      </c>
      <c r="AJ97" s="4" t="s">
        <v>11</v>
      </c>
      <c r="AK97" s="4" t="s">
        <v>5</v>
      </c>
      <c r="AL97" s="4" t="s">
        <v>19</v>
      </c>
      <c r="AM97" s="4" t="s">
        <v>24</v>
      </c>
      <c r="AN97" s="4" t="s">
        <v>8</v>
      </c>
      <c r="AO97" s="4" t="s">
        <v>5</v>
      </c>
      <c r="AP97" s="5" t="s">
        <v>21</v>
      </c>
      <c r="AQ97" s="5">
        <v>0</v>
      </c>
      <c r="AR97" s="5">
        <v>2</v>
      </c>
      <c r="AS97" s="4">
        <v>5</v>
      </c>
      <c r="AT97" s="5" t="s">
        <v>5</v>
      </c>
      <c r="AU97" s="4">
        <v>2</v>
      </c>
      <c r="AV97" s="5" t="s">
        <v>8</v>
      </c>
      <c r="AW97" s="4">
        <v>0</v>
      </c>
      <c r="AX97" s="4" t="s">
        <v>8</v>
      </c>
      <c r="AY97" s="5" t="s">
        <v>11</v>
      </c>
      <c r="AZ97" s="4">
        <v>0</v>
      </c>
      <c r="BA97" s="4" t="s">
        <v>13</v>
      </c>
      <c r="BB97" s="5" t="s">
        <v>11</v>
      </c>
      <c r="BC97" s="5">
        <v>0</v>
      </c>
      <c r="BD97" s="4">
        <v>0</v>
      </c>
      <c r="BE97" s="4" t="s">
        <v>8</v>
      </c>
      <c r="BF97" s="4" t="s">
        <v>14</v>
      </c>
      <c r="BG97" s="4" t="s">
        <v>8</v>
      </c>
      <c r="BH97" s="4" t="s">
        <v>8</v>
      </c>
      <c r="BI97" s="4" t="s">
        <v>11</v>
      </c>
      <c r="BJ97" s="4" t="s">
        <v>13</v>
      </c>
      <c r="BK97" s="4" t="s">
        <v>11</v>
      </c>
      <c r="BL97" s="5" t="s">
        <v>11</v>
      </c>
      <c r="BM97" s="5">
        <v>4</v>
      </c>
      <c r="BN97" s="4">
        <v>2</v>
      </c>
      <c r="BO97" s="4" t="s">
        <v>8</v>
      </c>
      <c r="BP97" s="4" t="s">
        <v>11</v>
      </c>
      <c r="BQ97" s="4" t="s">
        <v>11</v>
      </c>
      <c r="BR97" s="4" t="s">
        <v>11</v>
      </c>
      <c r="BS97" s="5" t="s">
        <v>11</v>
      </c>
      <c r="BT97" s="5" t="s">
        <v>11</v>
      </c>
      <c r="BU97" s="5">
        <v>0</v>
      </c>
      <c r="BV97" s="5">
        <v>0</v>
      </c>
      <c r="BW97" s="4">
        <v>0</v>
      </c>
      <c r="BX97" s="5">
        <v>0</v>
      </c>
      <c r="BY97" s="5" t="s">
        <v>11</v>
      </c>
      <c r="BZ97" s="4">
        <v>0</v>
      </c>
      <c r="CA97" s="5">
        <v>0</v>
      </c>
      <c r="CB97" s="4" t="s">
        <v>8</v>
      </c>
      <c r="CC97" s="4">
        <v>0</v>
      </c>
      <c r="CD97" s="4" t="s">
        <v>15</v>
      </c>
      <c r="CE97" s="4" t="s">
        <v>11</v>
      </c>
      <c r="CF97" s="26" t="s">
        <v>8</v>
      </c>
      <c r="CG97" s="35" t="s">
        <v>1530</v>
      </c>
      <c r="CH97" s="27">
        <f>VLOOKUP(E97,Criterio_Invierno!$B$5:$C$8,2,0)</f>
        <v>10</v>
      </c>
      <c r="CI97" s="24">
        <f>+VLOOKUP(F97,Criterio_Invierno!$B$10:$C$13,2,0)</f>
        <v>5</v>
      </c>
      <c r="CJ97" s="29">
        <f>+IF(X97="Mañana y tarde",Criterio_Invierno!$C$16,IF(X97="Solo mañana",Criterio_Invierno!$C$15,Criterio_Invierno!$C$17))</f>
        <v>15</v>
      </c>
      <c r="CK97" s="24">
        <f>+IF(S97=0,Criterio_Invierno!$C$22,IF(S97&lt;Criterio_Invierno!$B$20,Criterio_Invierno!$C$20,IF(S97&lt;Criterio_Invierno!$B$21,Criterio_Invierno!$C$21,0)))*IF(AN97="SI",Criterio_Invierno!$F$20,Criterio_Invierno!$F$21)*IF(AI97="SI",Criterio_Invierno!$J$20,Criterio_Invierno!$J$21)</f>
        <v>15</v>
      </c>
      <c r="CL97" s="29">
        <f>(IF(AE97="NO",Criterio_Invierno!$C$25,IF(AE97="SI",Criterio_Invierno!$C$26,0))+VLOOKUP(AF97,Criterio_Invierno!$E$25:$F$29,2,FALSE)+IF(AK97="-",Criterio_Invierno!$I$30,IF(ISERROR(VLOOKUP(CONCATENATE(AL97,"-",AM97),Criterio_Invierno!$H$25:$I$29,2,FALSE)),Criterio_Invierno!$I$29,VLOOKUP(CONCATENATE(AL97,"-",AM97),Criterio_Invierno!$H$25:$I$29,2,FALSE))))*IF(AG97="SI",Criterio_Invierno!$L$25,Criterio_Invierno!$L$26)</f>
        <v>30</v>
      </c>
      <c r="CM97" s="24">
        <f>+IF(AR97&gt;Criterio_Invierno!$B$33,Criterio_Invierno!$C$33,0)+IF(AU97&gt;Criterio_Invierno!$E$33,Criterio_Invierno!$F$33,0)+IF(BG97="NO",Criterio_Invierno!$I$33,0)</f>
        <v>10</v>
      </c>
      <c r="CN97" s="24">
        <f>+IF(V97&gt;=Criterio_Invierno!$B$36,Criterio_Invierno!$C$37,IF(V97&gt;=Criterio_Invierno!$B$35,Criterio_Invierno!$C$36,Criterio_Invierno!$C$35))</f>
        <v>1</v>
      </c>
      <c r="CO97" s="30">
        <f>IF(CD97="-",Criterio_Invierno!$G$40,VLOOKUP(CE97,Criterio_Invierno!$B$39:$C$46,2,FALSE))</f>
        <v>1</v>
      </c>
      <c r="CP97" s="28">
        <f>+VLOOKUP(F97,Criterio_Verano!$B$5:$C$7,2,FALSE)</f>
        <v>40</v>
      </c>
      <c r="CQ97" s="24">
        <f>+IF(AA97="SI",Criterio_Verano!$C$10,IF(AB97="SI",Criterio_Verano!$C$13,IF(Z97="SI",Criterio_Verano!$C$11,Criterio_Verano!$D$12)))</f>
        <v>20</v>
      </c>
      <c r="CR97" s="24">
        <f>+IF(S97=0,Criterio_Verano!$C$18,IF(S97&lt;Criterio_Verano!$B$16,Criterio_Verano!$C$16,IF(S97&lt;Criterio_Verano!$B$17,Criterio_Verano!$C$17,Criterio_Verano!$C$18)))+IF(AE97="NO",Criterio_Verano!$F$17,Criterio_Verano!$F$16)</f>
        <v>15</v>
      </c>
      <c r="CS97" s="31">
        <f>+IF(AK97="NO",Criterio_Verano!$C$23,IF(AL97="PERSIANAS",Criterio_Verano!$C$21,Criterio_Verano!$C$22)+IF(AM97="DEFICIENTE",Criterio_Verano!$F$22,Criterio_Verano!$F$21))</f>
        <v>10</v>
      </c>
    </row>
    <row r="98" spans="1:97">
      <c r="A98" s="2" t="s">
        <v>1030</v>
      </c>
      <c r="B98" s="4" t="s">
        <v>1</v>
      </c>
      <c r="C98" s="29">
        <f t="shared" si="4"/>
        <v>108.75</v>
      </c>
      <c r="D98" s="24">
        <f t="shared" si="5"/>
        <v>82.5</v>
      </c>
      <c r="E98" s="2" t="s">
        <v>139</v>
      </c>
      <c r="F98" s="3">
        <v>4</v>
      </c>
      <c r="G98" s="4" t="s">
        <v>170</v>
      </c>
      <c r="H98" s="4" t="s">
        <v>34</v>
      </c>
      <c r="I98" s="4" t="s">
        <v>132</v>
      </c>
      <c r="J98" s="29" t="str">
        <f>VLOOKUP(I98,SEV_20000!$B$2:$D$89,3,FALSE)</f>
        <v>Sí</v>
      </c>
      <c r="K98" s="4" t="s">
        <v>1031</v>
      </c>
      <c r="L98" s="4" t="s">
        <v>2</v>
      </c>
      <c r="M98" s="4" t="s">
        <v>1032</v>
      </c>
      <c r="N98" s="4" t="s">
        <v>1033</v>
      </c>
      <c r="O98" s="4" t="s">
        <v>1034</v>
      </c>
      <c r="P98" s="4" t="s">
        <v>1034</v>
      </c>
      <c r="Q98" s="4" t="s">
        <v>3</v>
      </c>
      <c r="R98" s="5" t="s">
        <v>1035</v>
      </c>
      <c r="S98" s="4">
        <v>1993</v>
      </c>
      <c r="T98" s="5" t="s">
        <v>1036</v>
      </c>
      <c r="U98" s="5">
        <v>2015</v>
      </c>
      <c r="V98" s="5">
        <v>445</v>
      </c>
      <c r="W98" s="4">
        <v>23</v>
      </c>
      <c r="X98" s="4" t="s">
        <v>4</v>
      </c>
      <c r="Y98" s="4" t="s">
        <v>5</v>
      </c>
      <c r="Z98" s="42" t="s">
        <v>5</v>
      </c>
      <c r="AA98" s="4"/>
      <c r="AB98" s="4" t="s">
        <v>5</v>
      </c>
      <c r="AC98" s="4" t="s">
        <v>8</v>
      </c>
      <c r="AD98" s="4" t="s">
        <v>6</v>
      </c>
      <c r="AE98" s="4" t="s">
        <v>8</v>
      </c>
      <c r="AF98" s="4" t="s">
        <v>7</v>
      </c>
      <c r="AG98" s="4" t="s">
        <v>8</v>
      </c>
      <c r="AH98" s="4" t="s">
        <v>18</v>
      </c>
      <c r="AI98" s="4" t="s">
        <v>5</v>
      </c>
      <c r="AJ98" s="4" t="s">
        <v>29</v>
      </c>
      <c r="AK98" s="4" t="s">
        <v>5</v>
      </c>
      <c r="AL98" s="4" t="s">
        <v>19</v>
      </c>
      <c r="AM98" s="4" t="s">
        <v>24</v>
      </c>
      <c r="AN98" s="4" t="s">
        <v>5</v>
      </c>
      <c r="AO98" s="4" t="s">
        <v>8</v>
      </c>
      <c r="AP98" s="5" t="s">
        <v>11</v>
      </c>
      <c r="AQ98" s="5">
        <v>0</v>
      </c>
      <c r="AR98" s="5">
        <v>0</v>
      </c>
      <c r="AS98" s="4">
        <v>0</v>
      </c>
      <c r="AT98" s="5" t="s">
        <v>11</v>
      </c>
      <c r="AU98" s="4">
        <v>0</v>
      </c>
      <c r="AV98" s="5" t="s">
        <v>8</v>
      </c>
      <c r="AW98" s="4">
        <v>0</v>
      </c>
      <c r="AX98" s="4" t="s">
        <v>8</v>
      </c>
      <c r="AY98" s="5" t="s">
        <v>11</v>
      </c>
      <c r="AZ98" s="4">
        <v>0</v>
      </c>
      <c r="BA98" s="4" t="s">
        <v>13</v>
      </c>
      <c r="BB98" s="5" t="s">
        <v>11</v>
      </c>
      <c r="BC98" s="5">
        <v>0</v>
      </c>
      <c r="BD98" s="4">
        <v>0</v>
      </c>
      <c r="BE98" s="4" t="s">
        <v>8</v>
      </c>
      <c r="BF98" s="4" t="s">
        <v>14</v>
      </c>
      <c r="BG98" s="4" t="s">
        <v>8</v>
      </c>
      <c r="BH98" s="4" t="s">
        <v>8</v>
      </c>
      <c r="BI98" s="4" t="s">
        <v>11</v>
      </c>
      <c r="BJ98" s="4" t="s">
        <v>13</v>
      </c>
      <c r="BK98" s="4" t="s">
        <v>11</v>
      </c>
      <c r="BL98" s="5" t="s">
        <v>11</v>
      </c>
      <c r="BM98" s="5">
        <v>21</v>
      </c>
      <c r="BN98" s="4">
        <v>16</v>
      </c>
      <c r="BO98" s="4" t="s">
        <v>8</v>
      </c>
      <c r="BP98" s="4" t="s">
        <v>11</v>
      </c>
      <c r="BQ98" s="4" t="s">
        <v>11</v>
      </c>
      <c r="BR98" s="4" t="s">
        <v>11</v>
      </c>
      <c r="BS98" s="5" t="s">
        <v>11</v>
      </c>
      <c r="BT98" s="5" t="s">
        <v>11</v>
      </c>
      <c r="BU98" s="5">
        <v>0</v>
      </c>
      <c r="BV98" s="5">
        <v>0</v>
      </c>
      <c r="BW98" s="4">
        <v>0</v>
      </c>
      <c r="BX98" s="5">
        <v>0</v>
      </c>
      <c r="BY98" s="5" t="s">
        <v>11</v>
      </c>
      <c r="BZ98" s="4">
        <v>0</v>
      </c>
      <c r="CA98" s="5">
        <v>0</v>
      </c>
      <c r="CB98" s="4" t="s">
        <v>8</v>
      </c>
      <c r="CC98" s="4">
        <v>0</v>
      </c>
      <c r="CD98" s="4" t="s">
        <v>5</v>
      </c>
      <c r="CE98" s="4" t="s">
        <v>140</v>
      </c>
      <c r="CF98" s="26" t="s">
        <v>15</v>
      </c>
      <c r="CG98" s="35" t="s">
        <v>1718</v>
      </c>
      <c r="CH98" s="27">
        <f>VLOOKUP(E98,Criterio_Invierno!$B$5:$C$8,2,0)</f>
        <v>7.5</v>
      </c>
      <c r="CI98" s="24">
        <f>+VLOOKUP(F98,Criterio_Invierno!$B$10:$C$13,2,0)</f>
        <v>5</v>
      </c>
      <c r="CJ98" s="29">
        <f>+IF(X98="Mañana y tarde",Criterio_Invierno!$C$16,IF(X98="Solo mañana",Criterio_Invierno!$C$15,Criterio_Invierno!$C$17))</f>
        <v>5</v>
      </c>
      <c r="CK98" s="24">
        <f>+IF(S98=0,Criterio_Invierno!$C$22,IF(S98&lt;Criterio_Invierno!$B$20,Criterio_Invierno!$C$20,IF(S98&lt;Criterio_Invierno!$B$21,Criterio_Invierno!$C$21,0)))*IF(AN98="SI",Criterio_Invierno!$F$20,Criterio_Invierno!$F$21)*IF(AI98="SI",Criterio_Invierno!$J$20,Criterio_Invierno!$J$21)</f>
        <v>30</v>
      </c>
      <c r="CL98" s="29">
        <f>(IF(AE98="NO",Criterio_Invierno!$C$25,IF(AE98="SI",Criterio_Invierno!$C$26,0))+VLOOKUP(AF98,Criterio_Invierno!$E$25:$F$29,2,FALSE)+IF(AK98="-",Criterio_Invierno!$I$30,IF(ISERROR(VLOOKUP(CONCATENATE(AL98,"-",AM98),Criterio_Invierno!$H$25:$I$29,2,FALSE)),Criterio_Invierno!$I$29,VLOOKUP(CONCATENATE(AL98,"-",AM98),Criterio_Invierno!$H$25:$I$29,2,FALSE))))*IF(AG98="SI",Criterio_Invierno!$L$25,Criterio_Invierno!$L$26)</f>
        <v>15</v>
      </c>
      <c r="CM98" s="24">
        <f>+IF(AR98&gt;Criterio_Invierno!$B$33,Criterio_Invierno!$C$33,0)+IF(AU98&gt;Criterio_Invierno!$E$33,Criterio_Invierno!$F$33,0)+IF(BG98="NO",Criterio_Invierno!$I$33,0)</f>
        <v>10</v>
      </c>
      <c r="CN98" s="24">
        <f>+IF(V98&gt;=Criterio_Invierno!$B$36,Criterio_Invierno!$C$37,IF(V98&gt;=Criterio_Invierno!$B$35,Criterio_Invierno!$C$36,Criterio_Invierno!$C$35))</f>
        <v>1.5</v>
      </c>
      <c r="CO98" s="30">
        <f>IF(CD98="-",Criterio_Invierno!$G$40,VLOOKUP(CE98,Criterio_Invierno!$B$39:$C$46,2,FALSE))</f>
        <v>1</v>
      </c>
      <c r="CP98" s="28">
        <f>+VLOOKUP(F98,Criterio_Verano!$B$5:$C$7,2,FALSE)</f>
        <v>40</v>
      </c>
      <c r="CQ98" s="24">
        <f>+IF(AA98="SI",Criterio_Verano!$C$10,IF(AB98="SI",Criterio_Verano!$C$13,IF(Z98="SI",Criterio_Verano!$C$11,Criterio_Verano!$D$12)))</f>
        <v>20</v>
      </c>
      <c r="CR98" s="24">
        <f>+IF(S98=0,Criterio_Verano!$C$18,IF(S98&lt;Criterio_Verano!$B$16,Criterio_Verano!$C$16,IF(S98&lt;Criterio_Verano!$B$17,Criterio_Verano!$C$17,Criterio_Verano!$C$18)))+IF(AE98="NO",Criterio_Verano!$F$17,Criterio_Verano!$F$16)</f>
        <v>12.5</v>
      </c>
      <c r="CS98" s="31">
        <f>+IF(AK98="NO",Criterio_Verano!$C$23,IF(AL98="PERSIANAS",Criterio_Verano!$C$21,Criterio_Verano!$C$22)+IF(AM98="DEFICIENTE",Criterio_Verano!$F$22,Criterio_Verano!$F$21))</f>
        <v>10</v>
      </c>
    </row>
    <row r="99" spans="1:97">
      <c r="A99" s="2" t="s">
        <v>130</v>
      </c>
      <c r="B99" s="4" t="s">
        <v>1</v>
      </c>
      <c r="C99" s="29">
        <f t="shared" si="4"/>
        <v>123.75</v>
      </c>
      <c r="D99" s="24">
        <f t="shared" si="5"/>
        <v>82.5</v>
      </c>
      <c r="E99" s="2" t="s">
        <v>139</v>
      </c>
      <c r="F99" s="3">
        <v>4</v>
      </c>
      <c r="G99" s="4" t="s">
        <v>131</v>
      </c>
      <c r="H99" s="4" t="s">
        <v>34</v>
      </c>
      <c r="I99" s="4" t="s">
        <v>132</v>
      </c>
      <c r="J99" s="29" t="str">
        <f>VLOOKUP(I99,SEV_20000!$B$2:$D$89,3,FALSE)</f>
        <v>Sí</v>
      </c>
      <c r="K99" s="4" t="s">
        <v>133</v>
      </c>
      <c r="L99" s="4" t="s">
        <v>2</v>
      </c>
      <c r="M99" s="4" t="s">
        <v>134</v>
      </c>
      <c r="N99" s="4" t="s">
        <v>135</v>
      </c>
      <c r="O99" s="4" t="s">
        <v>136</v>
      </c>
      <c r="P99" s="4" t="s">
        <v>137</v>
      </c>
      <c r="Q99" s="4" t="s">
        <v>30</v>
      </c>
      <c r="R99" s="5" t="s">
        <v>42</v>
      </c>
      <c r="S99" s="4">
        <v>1983</v>
      </c>
      <c r="T99" s="5" t="s">
        <v>13</v>
      </c>
      <c r="U99" s="5">
        <v>2017</v>
      </c>
      <c r="V99" s="5">
        <v>250</v>
      </c>
      <c r="W99" s="4">
        <v>10</v>
      </c>
      <c r="X99" s="4" t="s">
        <v>4</v>
      </c>
      <c r="Y99" s="4" t="s">
        <v>5</v>
      </c>
      <c r="Z99" s="42" t="s">
        <v>5</v>
      </c>
      <c r="AA99" s="4"/>
      <c r="AB99" s="4" t="s">
        <v>5</v>
      </c>
      <c r="AC99" s="4" t="s">
        <v>5</v>
      </c>
      <c r="AD99" s="4" t="s">
        <v>17</v>
      </c>
      <c r="AE99" s="4" t="s">
        <v>8</v>
      </c>
      <c r="AF99" s="4" t="s">
        <v>22</v>
      </c>
      <c r="AG99" s="4" t="s">
        <v>5</v>
      </c>
      <c r="AH99" s="4" t="s">
        <v>9</v>
      </c>
      <c r="AI99" s="4" t="s">
        <v>5</v>
      </c>
      <c r="AJ99" s="4" t="s">
        <v>10</v>
      </c>
      <c r="AK99" s="4" t="s">
        <v>5</v>
      </c>
      <c r="AL99" s="4" t="s">
        <v>19</v>
      </c>
      <c r="AM99" s="4" t="s">
        <v>24</v>
      </c>
      <c r="AN99" s="4" t="s">
        <v>8</v>
      </c>
      <c r="AO99" s="4" t="s">
        <v>5</v>
      </c>
      <c r="AP99" s="5" t="s">
        <v>21</v>
      </c>
      <c r="AQ99" s="5">
        <v>0</v>
      </c>
      <c r="AR99" s="5">
        <v>0</v>
      </c>
      <c r="AS99" s="4">
        <v>5</v>
      </c>
      <c r="AT99" s="5" t="s">
        <v>5</v>
      </c>
      <c r="AU99" s="4">
        <v>2</v>
      </c>
      <c r="AV99" s="5" t="s">
        <v>8</v>
      </c>
      <c r="AW99" s="4">
        <v>0</v>
      </c>
      <c r="AX99" s="4" t="s">
        <v>5</v>
      </c>
      <c r="AY99" s="5" t="s">
        <v>26</v>
      </c>
      <c r="AZ99" s="4">
        <v>8</v>
      </c>
      <c r="BA99" s="4" t="s">
        <v>5</v>
      </c>
      <c r="BB99" s="5" t="s">
        <v>8</v>
      </c>
      <c r="BC99" s="5">
        <v>0</v>
      </c>
      <c r="BD99" s="4">
        <v>0</v>
      </c>
      <c r="BE99" s="4" t="s">
        <v>8</v>
      </c>
      <c r="BF99" s="4" t="s">
        <v>14</v>
      </c>
      <c r="BG99" s="4" t="s">
        <v>5</v>
      </c>
      <c r="BH99" s="4" t="s">
        <v>8</v>
      </c>
      <c r="BI99" s="4" t="s">
        <v>11</v>
      </c>
      <c r="BJ99" s="4" t="s">
        <v>13</v>
      </c>
      <c r="BK99" s="4" t="s">
        <v>11</v>
      </c>
      <c r="BL99" s="5" t="s">
        <v>11</v>
      </c>
      <c r="BM99" s="5">
        <v>12</v>
      </c>
      <c r="BN99" s="4">
        <v>4</v>
      </c>
      <c r="BO99" s="4" t="s">
        <v>8</v>
      </c>
      <c r="BP99" s="4" t="s">
        <v>11</v>
      </c>
      <c r="BQ99" s="4" t="s">
        <v>11</v>
      </c>
      <c r="BR99" s="4" t="s">
        <v>11</v>
      </c>
      <c r="BS99" s="5" t="s">
        <v>11</v>
      </c>
      <c r="BT99" s="5" t="s">
        <v>11</v>
      </c>
      <c r="BU99" s="5">
        <v>0</v>
      </c>
      <c r="BV99" s="5">
        <v>0</v>
      </c>
      <c r="BW99" s="4">
        <v>0</v>
      </c>
      <c r="BX99" s="5">
        <v>0</v>
      </c>
      <c r="BY99" s="5" t="s">
        <v>11</v>
      </c>
      <c r="BZ99" s="4">
        <v>0</v>
      </c>
      <c r="CA99" s="5">
        <v>0</v>
      </c>
      <c r="CB99" s="4" t="s">
        <v>8</v>
      </c>
      <c r="CC99" s="4">
        <v>0</v>
      </c>
      <c r="CD99" s="4" t="s">
        <v>15</v>
      </c>
      <c r="CE99" s="4" t="s">
        <v>11</v>
      </c>
      <c r="CF99" s="26" t="s">
        <v>15</v>
      </c>
      <c r="CG99" s="35" t="s">
        <v>1527</v>
      </c>
      <c r="CH99" s="27">
        <f>VLOOKUP(E99,Criterio_Invierno!$B$5:$C$8,2,0)</f>
        <v>7.5</v>
      </c>
      <c r="CI99" s="24">
        <f>+VLOOKUP(F99,Criterio_Invierno!$B$10:$C$13,2,0)</f>
        <v>5</v>
      </c>
      <c r="CJ99" s="29">
        <f>+IF(X99="Mañana y tarde",Criterio_Invierno!$C$16,IF(X99="Solo mañana",Criterio_Invierno!$C$15,Criterio_Invierno!$C$17))</f>
        <v>5</v>
      </c>
      <c r="CK99" s="24">
        <f>+IF(S99=0,Criterio_Invierno!$C$22,IF(S99&lt;Criterio_Invierno!$B$20,Criterio_Invierno!$C$20,IF(S99&lt;Criterio_Invierno!$B$21,Criterio_Invierno!$C$21,0)))*IF(AN99="SI",Criterio_Invierno!$F$20,Criterio_Invierno!$F$21)*IF(AI99="SI",Criterio_Invierno!$J$20,Criterio_Invierno!$J$21)</f>
        <v>15</v>
      </c>
      <c r="CL99" s="29">
        <f>(IF(AE99="NO",Criterio_Invierno!$C$25,IF(AE99="SI",Criterio_Invierno!$C$26,0))+VLOOKUP(AF99,Criterio_Invierno!$E$25:$F$29,2,FALSE)+IF(AK99="-",Criterio_Invierno!$I$30,IF(ISERROR(VLOOKUP(CONCATENATE(AL99,"-",AM99),Criterio_Invierno!$H$25:$I$29,2,FALSE)),Criterio_Invierno!$I$29,VLOOKUP(CONCATENATE(AL99,"-",AM99),Criterio_Invierno!$H$25:$I$29,2,FALSE))))*IF(AG99="SI",Criterio_Invierno!$L$25,Criterio_Invierno!$L$26)</f>
        <v>50</v>
      </c>
      <c r="CM99" s="24">
        <f>+IF(AR99&gt;Criterio_Invierno!$B$33,Criterio_Invierno!$C$33,0)+IF(AU99&gt;Criterio_Invierno!$E$33,Criterio_Invierno!$F$33,0)+IF(BG99="NO",Criterio_Invierno!$I$33,0)</f>
        <v>0</v>
      </c>
      <c r="CN99" s="24">
        <f>+IF(V99&gt;=Criterio_Invierno!$B$36,Criterio_Invierno!$C$37,IF(V99&gt;=Criterio_Invierno!$B$35,Criterio_Invierno!$C$36,Criterio_Invierno!$C$35))</f>
        <v>1.5</v>
      </c>
      <c r="CO99" s="30">
        <f>IF(CD99="-",Criterio_Invierno!$G$40,VLOOKUP(CE99,Criterio_Invierno!$B$39:$C$46,2,FALSE))</f>
        <v>1</v>
      </c>
      <c r="CP99" s="28">
        <f>+VLOOKUP(F99,Criterio_Verano!$B$5:$C$7,2,FALSE)</f>
        <v>40</v>
      </c>
      <c r="CQ99" s="24">
        <f>+IF(AA99="SI",Criterio_Verano!$C$10,IF(AB99="SI",Criterio_Verano!$C$13,IF(Z99="SI",Criterio_Verano!$C$11,Criterio_Verano!$D$12)))</f>
        <v>20</v>
      </c>
      <c r="CR99" s="24">
        <f>+IF(S99=0,Criterio_Verano!$C$18,IF(S99&lt;Criterio_Verano!$B$16,Criterio_Verano!$C$16,IF(S99&lt;Criterio_Verano!$B$17,Criterio_Verano!$C$17,Criterio_Verano!$C$18)))+IF(AE99="NO",Criterio_Verano!$F$17,Criterio_Verano!$F$16)</f>
        <v>12.5</v>
      </c>
      <c r="CS99" s="31">
        <f>+IF(AK99="NO",Criterio_Verano!$C$23,IF(AL99="PERSIANAS",Criterio_Verano!$C$21,Criterio_Verano!$C$22)+IF(AM99="DEFICIENTE",Criterio_Verano!$F$22,Criterio_Verano!$F$21))</f>
        <v>10</v>
      </c>
    </row>
    <row r="100" spans="1:97">
      <c r="A100" s="2" t="s">
        <v>647</v>
      </c>
      <c r="B100" s="4" t="s">
        <v>1</v>
      </c>
      <c r="C100" s="29">
        <f t="shared" si="4"/>
        <v>75</v>
      </c>
      <c r="D100" s="24">
        <f t="shared" si="5"/>
        <v>82.5</v>
      </c>
      <c r="E100" s="2" t="s">
        <v>139</v>
      </c>
      <c r="F100" s="3">
        <v>4</v>
      </c>
      <c r="G100" s="4" t="s">
        <v>648</v>
      </c>
      <c r="H100" s="4" t="s">
        <v>34</v>
      </c>
      <c r="I100" s="4" t="s">
        <v>177</v>
      </c>
      <c r="J100" s="29" t="str">
        <f>VLOOKUP(I100,SEV_20000!$B$2:$D$89,3,FALSE)</f>
        <v>Sí</v>
      </c>
      <c r="K100" s="4" t="s">
        <v>649</v>
      </c>
      <c r="L100" s="4" t="s">
        <v>2</v>
      </c>
      <c r="M100" s="4" t="s">
        <v>650</v>
      </c>
      <c r="N100" s="4" t="s">
        <v>651</v>
      </c>
      <c r="O100" s="4" t="s">
        <v>652</v>
      </c>
      <c r="P100" s="4" t="s">
        <v>653</v>
      </c>
      <c r="Q100" s="4" t="s">
        <v>30</v>
      </c>
      <c r="R100" s="5" t="s">
        <v>654</v>
      </c>
      <c r="S100" s="4">
        <v>1995</v>
      </c>
      <c r="T100" s="5" t="s">
        <v>655</v>
      </c>
      <c r="U100" s="5">
        <v>1995</v>
      </c>
      <c r="V100" s="5">
        <v>452</v>
      </c>
      <c r="W100" s="4">
        <v>19</v>
      </c>
      <c r="X100" s="4" t="s">
        <v>16</v>
      </c>
      <c r="Y100" s="4" t="s">
        <v>5</v>
      </c>
      <c r="Z100" s="42" t="s">
        <v>5</v>
      </c>
      <c r="AA100" s="4"/>
      <c r="AB100" s="4" t="s">
        <v>5</v>
      </c>
      <c r="AC100" s="4" t="s">
        <v>8</v>
      </c>
      <c r="AD100" s="4" t="s">
        <v>6</v>
      </c>
      <c r="AE100" s="4" t="s">
        <v>8</v>
      </c>
      <c r="AF100" s="4" t="s">
        <v>7</v>
      </c>
      <c r="AG100" s="4" t="s">
        <v>8</v>
      </c>
      <c r="AH100" s="4" t="s">
        <v>18</v>
      </c>
      <c r="AI100" s="4" t="s">
        <v>8</v>
      </c>
      <c r="AJ100" s="4" t="s">
        <v>11</v>
      </c>
      <c r="AK100" s="4" t="s">
        <v>5</v>
      </c>
      <c r="AL100" s="4" t="s">
        <v>19</v>
      </c>
      <c r="AM100" s="4" t="s">
        <v>24</v>
      </c>
      <c r="AN100" s="4" t="s">
        <v>8</v>
      </c>
      <c r="AO100" s="4" t="s">
        <v>5</v>
      </c>
      <c r="AP100" s="5" t="s">
        <v>21</v>
      </c>
      <c r="AQ100" s="5">
        <v>3800</v>
      </c>
      <c r="AR100" s="5">
        <v>3</v>
      </c>
      <c r="AS100" s="4">
        <v>4</v>
      </c>
      <c r="AT100" s="5" t="s">
        <v>5</v>
      </c>
      <c r="AU100" s="4">
        <v>0</v>
      </c>
      <c r="AV100" s="5" t="s">
        <v>8</v>
      </c>
      <c r="AW100" s="4">
        <v>0</v>
      </c>
      <c r="AX100" s="4" t="s">
        <v>5</v>
      </c>
      <c r="AY100" s="5" t="s">
        <v>26</v>
      </c>
      <c r="AZ100" s="4">
        <v>2</v>
      </c>
      <c r="BA100" s="4" t="s">
        <v>5</v>
      </c>
      <c r="BB100" s="5" t="s">
        <v>8</v>
      </c>
      <c r="BC100" s="5">
        <v>2</v>
      </c>
      <c r="BD100" s="4">
        <v>4</v>
      </c>
      <c r="BE100" s="4" t="s">
        <v>8</v>
      </c>
      <c r="BF100" s="4" t="s">
        <v>14</v>
      </c>
      <c r="BG100" s="4" t="s">
        <v>5</v>
      </c>
      <c r="BH100" s="4" t="s">
        <v>8</v>
      </c>
      <c r="BI100" s="4" t="s">
        <v>11</v>
      </c>
      <c r="BJ100" s="4" t="s">
        <v>13</v>
      </c>
      <c r="BK100" s="4" t="s">
        <v>11</v>
      </c>
      <c r="BL100" s="5" t="s">
        <v>11</v>
      </c>
      <c r="BM100" s="5">
        <v>19</v>
      </c>
      <c r="BN100" s="4">
        <v>19</v>
      </c>
      <c r="BO100" s="4" t="s">
        <v>8</v>
      </c>
      <c r="BP100" s="4" t="s">
        <v>11</v>
      </c>
      <c r="BQ100" s="4" t="s">
        <v>11</v>
      </c>
      <c r="BR100" s="4" t="s">
        <v>11</v>
      </c>
      <c r="BS100" s="5" t="s">
        <v>11</v>
      </c>
      <c r="BT100" s="5" t="s">
        <v>11</v>
      </c>
      <c r="BU100" s="5">
        <v>0</v>
      </c>
      <c r="BV100" s="5">
        <v>0</v>
      </c>
      <c r="BW100" s="4">
        <v>0</v>
      </c>
      <c r="BX100" s="5">
        <v>0</v>
      </c>
      <c r="BY100" s="5" t="s">
        <v>11</v>
      </c>
      <c r="BZ100" s="4">
        <v>0</v>
      </c>
      <c r="CA100" s="5">
        <v>0</v>
      </c>
      <c r="CB100" s="4" t="s">
        <v>8</v>
      </c>
      <c r="CC100" s="4">
        <v>0</v>
      </c>
      <c r="CD100" s="4" t="s">
        <v>15</v>
      </c>
      <c r="CE100" s="4" t="s">
        <v>11</v>
      </c>
      <c r="CF100" s="26" t="s">
        <v>8</v>
      </c>
      <c r="CG100" s="35" t="s">
        <v>1598</v>
      </c>
      <c r="CH100" s="27">
        <f>VLOOKUP(E100,Criterio_Invierno!$B$5:$C$8,2,0)</f>
        <v>7.5</v>
      </c>
      <c r="CI100" s="24">
        <f>+VLOOKUP(F100,Criterio_Invierno!$B$10:$C$13,2,0)</f>
        <v>5</v>
      </c>
      <c r="CJ100" s="29">
        <f>+IF(X100="Mañana y tarde",Criterio_Invierno!$C$16,IF(X100="Solo mañana",Criterio_Invierno!$C$15,Criterio_Invierno!$C$17))</f>
        <v>15</v>
      </c>
      <c r="CK100" s="24">
        <f>+IF(S100=0,Criterio_Invierno!$C$22,IF(S100&lt;Criterio_Invierno!$B$20,Criterio_Invierno!$C$20,IF(S100&lt;Criterio_Invierno!$B$21,Criterio_Invierno!$C$21,0)))*IF(AN100="SI",Criterio_Invierno!$F$20,Criterio_Invierno!$F$21)*IF(AI100="SI",Criterio_Invierno!$J$20,Criterio_Invierno!$J$21)</f>
        <v>7.5</v>
      </c>
      <c r="CL100" s="29">
        <f>(IF(AE100="NO",Criterio_Invierno!$C$25,IF(AE100="SI",Criterio_Invierno!$C$26,0))+VLOOKUP(AF100,Criterio_Invierno!$E$25:$F$29,2,FALSE)+IF(AK100="-",Criterio_Invierno!$I$30,IF(ISERROR(VLOOKUP(CONCATENATE(AL100,"-",AM100),Criterio_Invierno!$H$25:$I$29,2,FALSE)),Criterio_Invierno!$I$29,VLOOKUP(CONCATENATE(AL100,"-",AM100),Criterio_Invierno!$H$25:$I$29,2,FALSE))))*IF(AG100="SI",Criterio_Invierno!$L$25,Criterio_Invierno!$L$26)</f>
        <v>15</v>
      </c>
      <c r="CM100" s="24">
        <f>+IF(AR100&gt;Criterio_Invierno!$B$33,Criterio_Invierno!$C$33,0)+IF(AU100&gt;Criterio_Invierno!$E$33,Criterio_Invierno!$F$33,0)+IF(BG100="NO",Criterio_Invierno!$I$33,0)</f>
        <v>0</v>
      </c>
      <c r="CN100" s="24">
        <f>+IF(V100&gt;=Criterio_Invierno!$B$36,Criterio_Invierno!$C$37,IF(V100&gt;=Criterio_Invierno!$B$35,Criterio_Invierno!$C$36,Criterio_Invierno!$C$35))</f>
        <v>1.5</v>
      </c>
      <c r="CO100" s="30">
        <f>IF(CD100="-",Criterio_Invierno!$G$40,VLOOKUP(CE100,Criterio_Invierno!$B$39:$C$46,2,FALSE))</f>
        <v>1</v>
      </c>
      <c r="CP100" s="28">
        <f>+VLOOKUP(F100,Criterio_Verano!$B$5:$C$7,2,FALSE)</f>
        <v>40</v>
      </c>
      <c r="CQ100" s="24">
        <f>+IF(AA100="SI",Criterio_Verano!$C$10,IF(AB100="SI",Criterio_Verano!$C$13,IF(Z100="SI",Criterio_Verano!$C$11,Criterio_Verano!$D$12)))</f>
        <v>20</v>
      </c>
      <c r="CR100" s="24">
        <f>+IF(S100=0,Criterio_Verano!$C$18,IF(S100&lt;Criterio_Verano!$B$16,Criterio_Verano!$C$16,IF(S100&lt;Criterio_Verano!$B$17,Criterio_Verano!$C$17,Criterio_Verano!$C$18)))+IF(AE100="NO",Criterio_Verano!$F$17,Criterio_Verano!$F$16)</f>
        <v>12.5</v>
      </c>
      <c r="CS100" s="31">
        <f>+IF(AK100="NO",Criterio_Verano!$C$23,IF(AL100="PERSIANAS",Criterio_Verano!$C$21,Criterio_Verano!$C$22)+IF(AM100="DEFICIENTE",Criterio_Verano!$F$22,Criterio_Verano!$F$21))</f>
        <v>10</v>
      </c>
    </row>
    <row r="101" spans="1:97">
      <c r="A101" s="2" t="s">
        <v>539</v>
      </c>
      <c r="B101" s="4" t="s">
        <v>1</v>
      </c>
      <c r="C101" s="29">
        <f t="shared" si="4"/>
        <v>77.5</v>
      </c>
      <c r="D101" s="24">
        <f t="shared" si="5"/>
        <v>82.5</v>
      </c>
      <c r="E101" s="2" t="s">
        <v>139</v>
      </c>
      <c r="F101" s="3">
        <v>4</v>
      </c>
      <c r="G101" s="4" t="s">
        <v>540</v>
      </c>
      <c r="H101" s="4" t="s">
        <v>34</v>
      </c>
      <c r="I101" s="4" t="s">
        <v>177</v>
      </c>
      <c r="J101" s="29" t="str">
        <f>VLOOKUP(I101,SEV_20000!$B$2:$D$89,3,FALSE)</f>
        <v>Sí</v>
      </c>
      <c r="K101" s="4" t="s">
        <v>541</v>
      </c>
      <c r="L101" s="4" t="s">
        <v>2</v>
      </c>
      <c r="M101" s="4" t="s">
        <v>542</v>
      </c>
      <c r="N101" s="4" t="s">
        <v>543</v>
      </c>
      <c r="O101" s="4" t="s">
        <v>544</v>
      </c>
      <c r="P101" s="4" t="s">
        <v>545</v>
      </c>
      <c r="Q101" s="4" t="s">
        <v>3</v>
      </c>
      <c r="R101" s="5" t="s">
        <v>205</v>
      </c>
      <c r="S101" s="4">
        <v>1989</v>
      </c>
      <c r="T101" s="5" t="s">
        <v>546</v>
      </c>
      <c r="U101" s="5">
        <v>0</v>
      </c>
      <c r="V101" s="5">
        <v>242</v>
      </c>
      <c r="W101" s="4">
        <v>13</v>
      </c>
      <c r="X101" s="4" t="s">
        <v>4</v>
      </c>
      <c r="Y101" s="4" t="s">
        <v>5</v>
      </c>
      <c r="Z101" s="42" t="s">
        <v>5</v>
      </c>
      <c r="AA101" s="4"/>
      <c r="AB101" s="4" t="s">
        <v>5</v>
      </c>
      <c r="AC101" s="4" t="s">
        <v>8</v>
      </c>
      <c r="AD101" s="4" t="s">
        <v>6</v>
      </c>
      <c r="AE101" s="4" t="s">
        <v>8</v>
      </c>
      <c r="AF101" s="4" t="s">
        <v>7</v>
      </c>
      <c r="AG101" s="4" t="s">
        <v>5</v>
      </c>
      <c r="AH101" s="4" t="s">
        <v>25</v>
      </c>
      <c r="AI101" s="4" t="s">
        <v>5</v>
      </c>
      <c r="AJ101" s="4" t="s">
        <v>10</v>
      </c>
      <c r="AK101" s="4" t="s">
        <v>5</v>
      </c>
      <c r="AL101" s="4" t="s">
        <v>19</v>
      </c>
      <c r="AM101" s="4" t="s">
        <v>24</v>
      </c>
      <c r="AN101" s="4" t="s">
        <v>5</v>
      </c>
      <c r="AO101" s="4" t="s">
        <v>8</v>
      </c>
      <c r="AP101" s="5" t="s">
        <v>11</v>
      </c>
      <c r="AQ101" s="5">
        <v>0</v>
      </c>
      <c r="AR101" s="5">
        <v>0</v>
      </c>
      <c r="AS101" s="4">
        <v>0</v>
      </c>
      <c r="AT101" s="5" t="s">
        <v>11</v>
      </c>
      <c r="AU101" s="4">
        <v>0</v>
      </c>
      <c r="AV101" s="5" t="s">
        <v>5</v>
      </c>
      <c r="AW101" s="4">
        <v>8</v>
      </c>
      <c r="AX101" s="4" t="s">
        <v>8</v>
      </c>
      <c r="AY101" s="5" t="s">
        <v>11</v>
      </c>
      <c r="AZ101" s="4">
        <v>0</v>
      </c>
      <c r="BA101" s="4" t="s">
        <v>13</v>
      </c>
      <c r="BB101" s="5" t="s">
        <v>11</v>
      </c>
      <c r="BC101" s="5">
        <v>0</v>
      </c>
      <c r="BD101" s="4">
        <v>0</v>
      </c>
      <c r="BE101" s="4" t="s">
        <v>5</v>
      </c>
      <c r="BF101" s="4" t="s">
        <v>14</v>
      </c>
      <c r="BG101" s="4" t="s">
        <v>5</v>
      </c>
      <c r="BH101" s="4" t="s">
        <v>8</v>
      </c>
      <c r="BI101" s="4" t="s">
        <v>11</v>
      </c>
      <c r="BJ101" s="4" t="s">
        <v>13</v>
      </c>
      <c r="BK101" s="4" t="s">
        <v>11</v>
      </c>
      <c r="BL101" s="5" t="s">
        <v>11</v>
      </c>
      <c r="BM101" s="5">
        <v>13</v>
      </c>
      <c r="BN101" s="4">
        <v>10</v>
      </c>
      <c r="BO101" s="4" t="s">
        <v>8</v>
      </c>
      <c r="BP101" s="4" t="s">
        <v>11</v>
      </c>
      <c r="BQ101" s="4" t="s">
        <v>11</v>
      </c>
      <c r="BR101" s="4" t="s">
        <v>11</v>
      </c>
      <c r="BS101" s="5" t="s">
        <v>11</v>
      </c>
      <c r="BT101" s="5" t="s">
        <v>11</v>
      </c>
      <c r="BU101" s="5">
        <v>0</v>
      </c>
      <c r="BV101" s="5">
        <v>0</v>
      </c>
      <c r="BW101" s="4">
        <v>0</v>
      </c>
      <c r="BX101" s="5">
        <v>0</v>
      </c>
      <c r="BY101" s="5" t="s">
        <v>11</v>
      </c>
      <c r="BZ101" s="4">
        <v>0</v>
      </c>
      <c r="CA101" s="5">
        <v>0</v>
      </c>
      <c r="CB101" s="4" t="s">
        <v>8</v>
      </c>
      <c r="CC101" s="4">
        <v>0</v>
      </c>
      <c r="CD101" s="4" t="s">
        <v>8</v>
      </c>
      <c r="CE101" s="4" t="s">
        <v>11</v>
      </c>
      <c r="CF101" s="26" t="s">
        <v>8</v>
      </c>
      <c r="CG101" s="35" t="s">
        <v>1577</v>
      </c>
      <c r="CH101" s="27">
        <f>VLOOKUP(E101,Criterio_Invierno!$B$5:$C$8,2,0)</f>
        <v>7.5</v>
      </c>
      <c r="CI101" s="24">
        <f>+VLOOKUP(F101,Criterio_Invierno!$B$10:$C$13,2,0)</f>
        <v>5</v>
      </c>
      <c r="CJ101" s="29">
        <f>+IF(X101="Mañana y tarde",Criterio_Invierno!$C$16,IF(X101="Solo mañana",Criterio_Invierno!$C$15,Criterio_Invierno!$C$17))</f>
        <v>5</v>
      </c>
      <c r="CK101" s="24">
        <f>+IF(S101=0,Criterio_Invierno!$C$22,IF(S101&lt;Criterio_Invierno!$B$20,Criterio_Invierno!$C$20,IF(S101&lt;Criterio_Invierno!$B$21,Criterio_Invierno!$C$21,0)))*IF(AN101="SI",Criterio_Invierno!$F$20,Criterio_Invierno!$F$21)*IF(AI101="SI",Criterio_Invierno!$J$20,Criterio_Invierno!$J$21)</f>
        <v>30</v>
      </c>
      <c r="CL101" s="29">
        <f>(IF(AE101="NO",Criterio_Invierno!$C$25,IF(AE101="SI",Criterio_Invierno!$C$26,0))+VLOOKUP(AF101,Criterio_Invierno!$E$25:$F$29,2,FALSE)+IF(AK101="-",Criterio_Invierno!$I$30,IF(ISERROR(VLOOKUP(CONCATENATE(AL101,"-",AM101),Criterio_Invierno!$H$25:$I$29,2,FALSE)),Criterio_Invierno!$I$29,VLOOKUP(CONCATENATE(AL101,"-",AM101),Criterio_Invierno!$H$25:$I$29,2,FALSE))))*IF(AG101="SI",Criterio_Invierno!$L$25,Criterio_Invierno!$L$26)</f>
        <v>30</v>
      </c>
      <c r="CM101" s="24">
        <f>+IF(AR101&gt;Criterio_Invierno!$B$33,Criterio_Invierno!$C$33,0)+IF(AU101&gt;Criterio_Invierno!$E$33,Criterio_Invierno!$F$33,0)+IF(BG101="NO",Criterio_Invierno!$I$33,0)</f>
        <v>0</v>
      </c>
      <c r="CN101" s="24">
        <f>+IF(V101&gt;=Criterio_Invierno!$B$36,Criterio_Invierno!$C$37,IF(V101&gt;=Criterio_Invierno!$B$35,Criterio_Invierno!$C$36,Criterio_Invierno!$C$35))</f>
        <v>1</v>
      </c>
      <c r="CO101" s="30">
        <f>IF(CD101="-",Criterio_Invierno!$G$40,VLOOKUP(CE101,Criterio_Invierno!$B$39:$C$46,2,FALSE))</f>
        <v>1</v>
      </c>
      <c r="CP101" s="28">
        <f>+VLOOKUP(F101,Criterio_Verano!$B$5:$C$7,2,FALSE)</f>
        <v>40</v>
      </c>
      <c r="CQ101" s="24">
        <f>+IF(AA101="SI",Criterio_Verano!$C$10,IF(AB101="SI",Criterio_Verano!$C$13,IF(Z101="SI",Criterio_Verano!$C$11,Criterio_Verano!$D$12)))</f>
        <v>20</v>
      </c>
      <c r="CR101" s="24">
        <f>+IF(S101=0,Criterio_Verano!$C$18,IF(S101&lt;Criterio_Verano!$B$16,Criterio_Verano!$C$16,IF(S101&lt;Criterio_Verano!$B$17,Criterio_Verano!$C$17,Criterio_Verano!$C$18)))+IF(AE101="NO",Criterio_Verano!$F$17,Criterio_Verano!$F$16)</f>
        <v>12.5</v>
      </c>
      <c r="CS101" s="31">
        <f>+IF(AK101="NO",Criterio_Verano!$C$23,IF(AL101="PERSIANAS",Criterio_Verano!$C$21,Criterio_Verano!$C$22)+IF(AM101="DEFICIENTE",Criterio_Verano!$F$22,Criterio_Verano!$F$21))</f>
        <v>10</v>
      </c>
    </row>
    <row r="102" spans="1:97">
      <c r="A102" s="2" t="s">
        <v>476</v>
      </c>
      <c r="B102" s="4" t="s">
        <v>1</v>
      </c>
      <c r="C102" s="29">
        <f t="shared" si="4"/>
        <v>75</v>
      </c>
      <c r="D102" s="24">
        <f t="shared" si="5"/>
        <v>82.5</v>
      </c>
      <c r="E102" s="2" t="s">
        <v>140</v>
      </c>
      <c r="F102" s="3">
        <v>4</v>
      </c>
      <c r="G102" s="4" t="s">
        <v>477</v>
      </c>
      <c r="H102" s="4" t="s">
        <v>34</v>
      </c>
      <c r="I102" s="4" t="s">
        <v>85</v>
      </c>
      <c r="J102" s="29" t="str">
        <f>VLOOKUP(I102,SEV_20000!$B$2:$D$89,3,FALSE)</f>
        <v>Sí</v>
      </c>
      <c r="K102" s="4" t="s">
        <v>478</v>
      </c>
      <c r="L102" s="4" t="s">
        <v>2</v>
      </c>
      <c r="M102" s="4" t="s">
        <v>479</v>
      </c>
      <c r="N102" s="4" t="s">
        <v>480</v>
      </c>
      <c r="O102" s="4" t="s">
        <v>481</v>
      </c>
      <c r="P102" s="4" t="s">
        <v>482</v>
      </c>
      <c r="Q102" s="4" t="s">
        <v>3</v>
      </c>
      <c r="R102" s="5" t="s">
        <v>739</v>
      </c>
      <c r="S102" s="4">
        <v>1984</v>
      </c>
      <c r="T102" s="5" t="s">
        <v>483</v>
      </c>
      <c r="U102" s="5">
        <v>1984</v>
      </c>
      <c r="V102" s="5">
        <v>147</v>
      </c>
      <c r="W102" s="4">
        <v>3</v>
      </c>
      <c r="X102" s="4" t="s">
        <v>16</v>
      </c>
      <c r="Y102" s="4" t="s">
        <v>5</v>
      </c>
      <c r="Z102" s="38" t="s">
        <v>5</v>
      </c>
      <c r="AA102" s="4"/>
      <c r="AB102" s="4" t="s">
        <v>5</v>
      </c>
      <c r="AC102" s="4" t="s">
        <v>8</v>
      </c>
      <c r="AD102" s="4" t="s">
        <v>17</v>
      </c>
      <c r="AE102" s="4" t="s">
        <v>8</v>
      </c>
      <c r="AF102" s="4" t="s">
        <v>7</v>
      </c>
      <c r="AG102" s="4" t="s">
        <v>8</v>
      </c>
      <c r="AH102" s="4" t="s">
        <v>9</v>
      </c>
      <c r="AI102" s="4" t="s">
        <v>5</v>
      </c>
      <c r="AJ102" s="4" t="s">
        <v>10</v>
      </c>
      <c r="AK102" s="4" t="s">
        <v>5</v>
      </c>
      <c r="AL102" s="4" t="s">
        <v>19</v>
      </c>
      <c r="AM102" s="4" t="s">
        <v>24</v>
      </c>
      <c r="AN102" s="4" t="s">
        <v>5</v>
      </c>
      <c r="AO102" s="4" t="s">
        <v>8</v>
      </c>
      <c r="AP102" s="5" t="s">
        <v>11</v>
      </c>
      <c r="AQ102" s="5">
        <v>0</v>
      </c>
      <c r="AR102" s="5">
        <v>0</v>
      </c>
      <c r="AS102" s="4">
        <v>0</v>
      </c>
      <c r="AT102" s="5" t="s">
        <v>11</v>
      </c>
      <c r="AU102" s="4">
        <v>0</v>
      </c>
      <c r="AV102" s="5" t="s">
        <v>8</v>
      </c>
      <c r="AW102" s="4">
        <v>0</v>
      </c>
      <c r="AX102" s="4" t="s">
        <v>5</v>
      </c>
      <c r="AY102" s="5" t="s">
        <v>26</v>
      </c>
      <c r="AZ102" s="4">
        <v>1</v>
      </c>
      <c r="BA102" s="4" t="s">
        <v>5</v>
      </c>
      <c r="BB102" s="5" t="s">
        <v>8</v>
      </c>
      <c r="BC102" s="5">
        <v>1</v>
      </c>
      <c r="BD102" s="4">
        <v>3</v>
      </c>
      <c r="BE102" s="4" t="s">
        <v>8</v>
      </c>
      <c r="BF102" s="4" t="s">
        <v>14</v>
      </c>
      <c r="BG102" s="4" t="s">
        <v>5</v>
      </c>
      <c r="BH102" s="4" t="s">
        <v>5</v>
      </c>
      <c r="BI102" s="4" t="s">
        <v>8</v>
      </c>
      <c r="BJ102" s="4" t="s">
        <v>8</v>
      </c>
      <c r="BK102" s="4" t="s">
        <v>8</v>
      </c>
      <c r="BL102" s="5" t="s">
        <v>5</v>
      </c>
      <c r="BM102" s="5">
        <v>2</v>
      </c>
      <c r="BN102" s="4">
        <v>1</v>
      </c>
      <c r="BO102" s="4" t="s">
        <v>8</v>
      </c>
      <c r="BP102" s="4" t="s">
        <v>11</v>
      </c>
      <c r="BQ102" s="4" t="s">
        <v>11</v>
      </c>
      <c r="BR102" s="4" t="s">
        <v>11</v>
      </c>
      <c r="BS102" s="5" t="s">
        <v>11</v>
      </c>
      <c r="BT102" s="5" t="s">
        <v>11</v>
      </c>
      <c r="BU102" s="5">
        <v>0</v>
      </c>
      <c r="BV102" s="5">
        <v>0</v>
      </c>
      <c r="BW102" s="4">
        <v>0</v>
      </c>
      <c r="BX102" s="5">
        <v>0</v>
      </c>
      <c r="BY102" s="5" t="s">
        <v>11</v>
      </c>
      <c r="BZ102" s="4">
        <v>0</v>
      </c>
      <c r="CA102" s="5">
        <v>0</v>
      </c>
      <c r="CB102" s="4" t="s">
        <v>8</v>
      </c>
      <c r="CC102" s="4">
        <v>0</v>
      </c>
      <c r="CD102" s="4" t="s">
        <v>8</v>
      </c>
      <c r="CE102" s="4" t="s">
        <v>11</v>
      </c>
      <c r="CF102" s="26" t="s">
        <v>8</v>
      </c>
      <c r="CG102" s="35" t="s">
        <v>1614</v>
      </c>
      <c r="CH102" s="27">
        <f>VLOOKUP(E102,Criterio_Invierno!$B$5:$C$8,2,0)</f>
        <v>10</v>
      </c>
      <c r="CI102" s="24">
        <f>+VLOOKUP(F102,Criterio_Invierno!$B$10:$C$13,2,0)</f>
        <v>5</v>
      </c>
      <c r="CJ102" s="29">
        <f>+IF(X102="Mañana y tarde",Criterio_Invierno!$C$16,IF(X102="Solo mañana",Criterio_Invierno!$C$15,Criterio_Invierno!$C$17))</f>
        <v>15</v>
      </c>
      <c r="CK102" s="24">
        <f>+IF(S102=0,Criterio_Invierno!$C$22,IF(S102&lt;Criterio_Invierno!$B$20,Criterio_Invierno!$C$20,IF(S102&lt;Criterio_Invierno!$B$21,Criterio_Invierno!$C$21,0)))*IF(AN102="SI",Criterio_Invierno!$F$20,Criterio_Invierno!$F$21)*IF(AI102="SI",Criterio_Invierno!$J$20,Criterio_Invierno!$J$21)</f>
        <v>30</v>
      </c>
      <c r="CL102" s="29">
        <f>(IF(AE102="NO",Criterio_Invierno!$C$25,IF(AE102="SI",Criterio_Invierno!$C$26,0))+VLOOKUP(AF102,Criterio_Invierno!$E$25:$F$29,2,FALSE)+IF(AK102="-",Criterio_Invierno!$I$30,IF(ISERROR(VLOOKUP(CONCATENATE(AL102,"-",AM102),Criterio_Invierno!$H$25:$I$29,2,FALSE)),Criterio_Invierno!$I$29,VLOOKUP(CONCATENATE(AL102,"-",AM102),Criterio_Invierno!$H$25:$I$29,2,FALSE))))*IF(AG102="SI",Criterio_Invierno!$L$25,Criterio_Invierno!$L$26)</f>
        <v>15</v>
      </c>
      <c r="CM102" s="24">
        <f>+IF(AR102&gt;Criterio_Invierno!$B$33,Criterio_Invierno!$C$33,0)+IF(AU102&gt;Criterio_Invierno!$E$33,Criterio_Invierno!$F$33,0)+IF(BG102="NO",Criterio_Invierno!$I$33,0)</f>
        <v>0</v>
      </c>
      <c r="CN102" s="24">
        <f>+IF(V102&gt;=Criterio_Invierno!$B$36,Criterio_Invierno!$C$37,IF(V102&gt;=Criterio_Invierno!$B$35,Criterio_Invierno!$C$36,Criterio_Invierno!$C$35))</f>
        <v>1</v>
      </c>
      <c r="CO102" s="30">
        <f>IF(CD102="-",Criterio_Invierno!$G$40,VLOOKUP(CE102,Criterio_Invierno!$B$39:$C$46,2,FALSE))</f>
        <v>1</v>
      </c>
      <c r="CP102" s="28">
        <f>+VLOOKUP(F102,Criterio_Verano!$B$5:$C$7,2,FALSE)</f>
        <v>40</v>
      </c>
      <c r="CQ102" s="24">
        <f>+IF(AA102="SI",Criterio_Verano!$C$10,IF(AB102="SI",Criterio_Verano!$C$13,IF(Z102="SI",Criterio_Verano!$C$11,Criterio_Verano!$D$12)))</f>
        <v>20</v>
      </c>
      <c r="CR102" s="24">
        <f>+IF(S102=0,Criterio_Verano!$C$18,IF(S102&lt;Criterio_Verano!$B$16,Criterio_Verano!$C$16,IF(S102&lt;Criterio_Verano!$B$17,Criterio_Verano!$C$17,Criterio_Verano!$C$18)))+IF(AE102="NO",Criterio_Verano!$F$17,Criterio_Verano!$F$16)</f>
        <v>12.5</v>
      </c>
      <c r="CS102" s="31">
        <f>+IF(AK102="NO",Criterio_Verano!$C$23,IF(AL102="PERSIANAS",Criterio_Verano!$C$21,Criterio_Verano!$C$22)+IF(AM102="DEFICIENTE",Criterio_Verano!$F$22,Criterio_Verano!$F$21))</f>
        <v>10</v>
      </c>
    </row>
    <row r="103" spans="1:97">
      <c r="A103" s="2" t="s">
        <v>1222</v>
      </c>
      <c r="B103" s="4" t="s">
        <v>1</v>
      </c>
      <c r="C103" s="29">
        <f t="shared" si="4"/>
        <v>65</v>
      </c>
      <c r="D103" s="24">
        <f t="shared" si="5"/>
        <v>82.5</v>
      </c>
      <c r="E103" s="2" t="s">
        <v>139</v>
      </c>
      <c r="F103" s="3">
        <v>4</v>
      </c>
      <c r="G103" s="4" t="s">
        <v>193</v>
      </c>
      <c r="H103" s="4" t="s">
        <v>34</v>
      </c>
      <c r="I103" s="4" t="s">
        <v>554</v>
      </c>
      <c r="J103" s="29" t="str">
        <f>VLOOKUP(I103,SEV_20000!$B$2:$D$89,3,FALSE)</f>
        <v>Sí</v>
      </c>
      <c r="K103" s="4" t="s">
        <v>1223</v>
      </c>
      <c r="L103" s="4" t="s">
        <v>2</v>
      </c>
      <c r="M103" s="4" t="s">
        <v>1224</v>
      </c>
      <c r="N103" s="4" t="s">
        <v>1225</v>
      </c>
      <c r="O103" s="4" t="s">
        <v>1226</v>
      </c>
      <c r="P103" s="4" t="s">
        <v>1227</v>
      </c>
      <c r="Q103" s="4" t="s">
        <v>3</v>
      </c>
      <c r="R103" s="5" t="s">
        <v>1100</v>
      </c>
      <c r="S103" s="4">
        <v>1990</v>
      </c>
      <c r="T103" s="5" t="s">
        <v>13</v>
      </c>
      <c r="U103" s="5">
        <v>0</v>
      </c>
      <c r="V103" s="5">
        <v>135</v>
      </c>
      <c r="W103" s="4">
        <v>7</v>
      </c>
      <c r="X103" s="4" t="s">
        <v>16</v>
      </c>
      <c r="Y103" s="4" t="s">
        <v>5</v>
      </c>
      <c r="Z103" s="42" t="s">
        <v>5</v>
      </c>
      <c r="AA103" s="4"/>
      <c r="AB103" s="4" t="s">
        <v>5</v>
      </c>
      <c r="AC103" s="4" t="s">
        <v>5</v>
      </c>
      <c r="AD103" s="4" t="s">
        <v>6</v>
      </c>
      <c r="AE103" s="4" t="s">
        <v>8</v>
      </c>
      <c r="AF103" s="4" t="s">
        <v>7</v>
      </c>
      <c r="AG103" s="4" t="s">
        <v>5</v>
      </c>
      <c r="AH103" s="4" t="s">
        <v>18</v>
      </c>
      <c r="AI103" s="4" t="s">
        <v>8</v>
      </c>
      <c r="AJ103" s="4" t="s">
        <v>11</v>
      </c>
      <c r="AK103" s="4" t="s">
        <v>5</v>
      </c>
      <c r="AL103" s="4" t="s">
        <v>19</v>
      </c>
      <c r="AM103" s="4" t="s">
        <v>24</v>
      </c>
      <c r="AN103" s="4" t="s">
        <v>8</v>
      </c>
      <c r="AO103" s="4" t="s">
        <v>5</v>
      </c>
      <c r="AP103" s="5" t="s">
        <v>21</v>
      </c>
      <c r="AQ103" s="5">
        <v>4219</v>
      </c>
      <c r="AR103" s="5">
        <v>3</v>
      </c>
      <c r="AS103" s="4">
        <v>4</v>
      </c>
      <c r="AT103" s="5" t="s">
        <v>5</v>
      </c>
      <c r="AU103" s="4">
        <v>3</v>
      </c>
      <c r="AV103" s="5" t="s">
        <v>5</v>
      </c>
      <c r="AW103" s="4">
        <v>2</v>
      </c>
      <c r="AX103" s="4" t="s">
        <v>5</v>
      </c>
      <c r="AY103" s="5" t="s">
        <v>26</v>
      </c>
      <c r="AZ103" s="4">
        <v>7</v>
      </c>
      <c r="BA103" s="4" t="s">
        <v>5</v>
      </c>
      <c r="BB103" s="5" t="s">
        <v>8</v>
      </c>
      <c r="BC103" s="5">
        <v>2</v>
      </c>
      <c r="BD103" s="4">
        <v>5</v>
      </c>
      <c r="BE103" s="4" t="s">
        <v>8</v>
      </c>
      <c r="BF103" s="4" t="s">
        <v>14</v>
      </c>
      <c r="BG103" s="4" t="s">
        <v>5</v>
      </c>
      <c r="BH103" s="4" t="s">
        <v>8</v>
      </c>
      <c r="BI103" s="4" t="s">
        <v>11</v>
      </c>
      <c r="BJ103" s="4" t="s">
        <v>13</v>
      </c>
      <c r="BK103" s="4" t="s">
        <v>11</v>
      </c>
      <c r="BL103" s="5" t="s">
        <v>11</v>
      </c>
      <c r="BM103" s="5">
        <v>7</v>
      </c>
      <c r="BN103" s="4">
        <v>7</v>
      </c>
      <c r="BO103" s="4" t="s">
        <v>8</v>
      </c>
      <c r="BP103" s="4" t="s">
        <v>11</v>
      </c>
      <c r="BQ103" s="4" t="s">
        <v>11</v>
      </c>
      <c r="BR103" s="4" t="s">
        <v>11</v>
      </c>
      <c r="BS103" s="5" t="s">
        <v>11</v>
      </c>
      <c r="BT103" s="5" t="s">
        <v>11</v>
      </c>
      <c r="BU103" s="5">
        <v>0</v>
      </c>
      <c r="BV103" s="5">
        <v>0</v>
      </c>
      <c r="BW103" s="4">
        <v>0</v>
      </c>
      <c r="BX103" s="5">
        <v>0</v>
      </c>
      <c r="BY103" s="5" t="s">
        <v>11</v>
      </c>
      <c r="BZ103" s="4">
        <v>0</v>
      </c>
      <c r="CA103" s="5">
        <v>0</v>
      </c>
      <c r="CB103" s="4" t="s">
        <v>8</v>
      </c>
      <c r="CC103" s="4">
        <v>0</v>
      </c>
      <c r="CD103" s="4" t="s">
        <v>15</v>
      </c>
      <c r="CE103" s="4" t="s">
        <v>11</v>
      </c>
      <c r="CF103" s="26" t="s">
        <v>15</v>
      </c>
      <c r="CG103" s="35" t="s">
        <v>1718</v>
      </c>
      <c r="CH103" s="27">
        <f>VLOOKUP(E103,Criterio_Invierno!$B$5:$C$8,2,0)</f>
        <v>7.5</v>
      </c>
      <c r="CI103" s="24">
        <f>+VLOOKUP(F103,Criterio_Invierno!$B$10:$C$13,2,0)</f>
        <v>5</v>
      </c>
      <c r="CJ103" s="29">
        <f>+IF(X103="Mañana y tarde",Criterio_Invierno!$C$16,IF(X103="Solo mañana",Criterio_Invierno!$C$15,Criterio_Invierno!$C$17))</f>
        <v>15</v>
      </c>
      <c r="CK103" s="24">
        <f>+IF(S103=0,Criterio_Invierno!$C$22,IF(S103&lt;Criterio_Invierno!$B$20,Criterio_Invierno!$C$20,IF(S103&lt;Criterio_Invierno!$B$21,Criterio_Invierno!$C$21,0)))*IF(AN103="SI",Criterio_Invierno!$F$20,Criterio_Invierno!$F$21)*IF(AI103="SI",Criterio_Invierno!$J$20,Criterio_Invierno!$J$21)</f>
        <v>7.5</v>
      </c>
      <c r="CL103" s="29">
        <f>(IF(AE103="NO",Criterio_Invierno!$C$25,IF(AE103="SI",Criterio_Invierno!$C$26,0))+VLOOKUP(AF103,Criterio_Invierno!$E$25:$F$29,2,FALSE)+IF(AK103="-",Criterio_Invierno!$I$30,IF(ISERROR(VLOOKUP(CONCATENATE(AL103,"-",AM103),Criterio_Invierno!$H$25:$I$29,2,FALSE)),Criterio_Invierno!$I$29,VLOOKUP(CONCATENATE(AL103,"-",AM103),Criterio_Invierno!$H$25:$I$29,2,FALSE))))*IF(AG103="SI",Criterio_Invierno!$L$25,Criterio_Invierno!$L$26)</f>
        <v>30</v>
      </c>
      <c r="CM103" s="24">
        <f>+IF(AR103&gt;Criterio_Invierno!$B$33,Criterio_Invierno!$C$33,0)+IF(AU103&gt;Criterio_Invierno!$E$33,Criterio_Invierno!$F$33,0)+IF(BG103="NO",Criterio_Invierno!$I$33,0)</f>
        <v>0</v>
      </c>
      <c r="CN103" s="24">
        <f>+IF(V103&gt;=Criterio_Invierno!$B$36,Criterio_Invierno!$C$37,IF(V103&gt;=Criterio_Invierno!$B$35,Criterio_Invierno!$C$36,Criterio_Invierno!$C$35))</f>
        <v>1</v>
      </c>
      <c r="CO103" s="30">
        <f>IF(CD103="-",Criterio_Invierno!$G$40,VLOOKUP(CE103,Criterio_Invierno!$B$39:$C$46,2,FALSE))</f>
        <v>1</v>
      </c>
      <c r="CP103" s="28">
        <f>+VLOOKUP(F103,Criterio_Verano!$B$5:$C$7,2,FALSE)</f>
        <v>40</v>
      </c>
      <c r="CQ103" s="24">
        <f>+IF(AA103="SI",Criterio_Verano!$C$10,IF(AB103="SI",Criterio_Verano!$C$13,IF(Z103="SI",Criterio_Verano!$C$11,Criterio_Verano!$D$12)))</f>
        <v>20</v>
      </c>
      <c r="CR103" s="24">
        <f>+IF(S103=0,Criterio_Verano!$C$18,IF(S103&lt;Criterio_Verano!$B$16,Criterio_Verano!$C$16,IF(S103&lt;Criterio_Verano!$B$17,Criterio_Verano!$C$17,Criterio_Verano!$C$18)))+IF(AE103="NO",Criterio_Verano!$F$17,Criterio_Verano!$F$16)</f>
        <v>12.5</v>
      </c>
      <c r="CS103" s="31">
        <f>+IF(AK103="NO",Criterio_Verano!$C$23,IF(AL103="PERSIANAS",Criterio_Verano!$C$21,Criterio_Verano!$C$22)+IF(AM103="DEFICIENTE",Criterio_Verano!$F$22,Criterio_Verano!$F$21))</f>
        <v>10</v>
      </c>
    </row>
    <row r="104" spans="1:97">
      <c r="A104" s="2" t="s">
        <v>194</v>
      </c>
      <c r="B104" s="4" t="s">
        <v>1</v>
      </c>
      <c r="C104" s="29">
        <f t="shared" si="4"/>
        <v>85</v>
      </c>
      <c r="D104" s="24">
        <f t="shared" si="5"/>
        <v>82.5</v>
      </c>
      <c r="E104" s="2" t="s">
        <v>140</v>
      </c>
      <c r="F104" s="3">
        <v>4</v>
      </c>
      <c r="G104" s="4" t="s">
        <v>125</v>
      </c>
      <c r="H104" s="4" t="s">
        <v>34</v>
      </c>
      <c r="I104" s="4" t="s">
        <v>195</v>
      </c>
      <c r="J104" s="29" t="str">
        <f>VLOOKUP(I104,SEV_20000!$B$2:$D$89,3,FALSE)</f>
        <v>Sí</v>
      </c>
      <c r="K104" s="4" t="s">
        <v>196</v>
      </c>
      <c r="L104" s="4" t="s">
        <v>41</v>
      </c>
      <c r="M104" s="4" t="s">
        <v>197</v>
      </c>
      <c r="N104" s="4" t="s">
        <v>198</v>
      </c>
      <c r="O104" s="4" t="s">
        <v>199</v>
      </c>
      <c r="P104" s="4" t="s">
        <v>200</v>
      </c>
      <c r="Q104" s="4" t="s">
        <v>30</v>
      </c>
      <c r="R104" s="5" t="s">
        <v>203</v>
      </c>
      <c r="S104" s="4">
        <v>1978</v>
      </c>
      <c r="T104" s="5" t="s">
        <v>202</v>
      </c>
      <c r="U104" s="5">
        <v>0</v>
      </c>
      <c r="V104" s="5">
        <v>22</v>
      </c>
      <c r="W104" s="4">
        <v>2</v>
      </c>
      <c r="X104" s="4" t="s">
        <v>16</v>
      </c>
      <c r="Y104" s="4" t="s">
        <v>5</v>
      </c>
      <c r="Z104" s="42" t="s">
        <v>5</v>
      </c>
      <c r="AA104" s="4"/>
      <c r="AB104" s="4" t="s">
        <v>5</v>
      </c>
      <c r="AC104" s="4" t="s">
        <v>8</v>
      </c>
      <c r="AD104" s="4" t="s">
        <v>6</v>
      </c>
      <c r="AE104" s="4" t="s">
        <v>8</v>
      </c>
      <c r="AF104" s="4" t="s">
        <v>7</v>
      </c>
      <c r="AG104" s="4" t="s">
        <v>5</v>
      </c>
      <c r="AH104" s="4" t="s">
        <v>18</v>
      </c>
      <c r="AI104" s="4" t="s">
        <v>5</v>
      </c>
      <c r="AJ104" s="4" t="s">
        <v>10</v>
      </c>
      <c r="AK104" s="4" t="s">
        <v>5</v>
      </c>
      <c r="AL104" s="4" t="s">
        <v>19</v>
      </c>
      <c r="AM104" s="4" t="s">
        <v>24</v>
      </c>
      <c r="AN104" s="4" t="s">
        <v>8</v>
      </c>
      <c r="AO104" s="4" t="s">
        <v>5</v>
      </c>
      <c r="AP104" s="5" t="s">
        <v>21</v>
      </c>
      <c r="AQ104" s="5">
        <v>0</v>
      </c>
      <c r="AR104" s="5">
        <v>2</v>
      </c>
      <c r="AS104" s="4">
        <v>5</v>
      </c>
      <c r="AT104" s="5" t="s">
        <v>5</v>
      </c>
      <c r="AU104" s="4">
        <v>2</v>
      </c>
      <c r="AV104" s="5" t="s">
        <v>8</v>
      </c>
      <c r="AW104" s="4">
        <v>0</v>
      </c>
      <c r="AX104" s="4" t="s">
        <v>8</v>
      </c>
      <c r="AY104" s="5" t="s">
        <v>11</v>
      </c>
      <c r="AZ104" s="4">
        <v>0</v>
      </c>
      <c r="BA104" s="4" t="s">
        <v>13</v>
      </c>
      <c r="BB104" s="5" t="s">
        <v>11</v>
      </c>
      <c r="BC104" s="5">
        <v>0</v>
      </c>
      <c r="BD104" s="4">
        <v>0</v>
      </c>
      <c r="BE104" s="4" t="s">
        <v>8</v>
      </c>
      <c r="BF104" s="4" t="s">
        <v>14</v>
      </c>
      <c r="BG104" s="4" t="s">
        <v>8</v>
      </c>
      <c r="BH104" s="4" t="s">
        <v>8</v>
      </c>
      <c r="BI104" s="4" t="s">
        <v>11</v>
      </c>
      <c r="BJ104" s="4" t="s">
        <v>13</v>
      </c>
      <c r="BK104" s="4" t="s">
        <v>11</v>
      </c>
      <c r="BL104" s="5" t="s">
        <v>11</v>
      </c>
      <c r="BM104" s="5">
        <v>2</v>
      </c>
      <c r="BN104" s="4">
        <v>2</v>
      </c>
      <c r="BO104" s="4" t="s">
        <v>8</v>
      </c>
      <c r="BP104" s="4" t="s">
        <v>11</v>
      </c>
      <c r="BQ104" s="4" t="s">
        <v>11</v>
      </c>
      <c r="BR104" s="4" t="s">
        <v>11</v>
      </c>
      <c r="BS104" s="5" t="s">
        <v>11</v>
      </c>
      <c r="BT104" s="5" t="s">
        <v>11</v>
      </c>
      <c r="BU104" s="5">
        <v>0</v>
      </c>
      <c r="BV104" s="5">
        <v>0</v>
      </c>
      <c r="BW104" s="4">
        <v>0</v>
      </c>
      <c r="BX104" s="5">
        <v>0</v>
      </c>
      <c r="BY104" s="5" t="s">
        <v>11</v>
      </c>
      <c r="BZ104" s="4">
        <v>0</v>
      </c>
      <c r="CA104" s="5">
        <v>0</v>
      </c>
      <c r="CB104" s="4" t="s">
        <v>8</v>
      </c>
      <c r="CC104" s="4">
        <v>0</v>
      </c>
      <c r="CD104" s="4" t="s">
        <v>15</v>
      </c>
      <c r="CE104" s="4" t="s">
        <v>11</v>
      </c>
      <c r="CF104" s="26" t="s">
        <v>8</v>
      </c>
      <c r="CG104" s="35" t="s">
        <v>1531</v>
      </c>
      <c r="CH104" s="27">
        <f>VLOOKUP(E104,Criterio_Invierno!$B$5:$C$8,2,0)</f>
        <v>10</v>
      </c>
      <c r="CI104" s="24">
        <f>+VLOOKUP(F104,Criterio_Invierno!$B$10:$C$13,2,0)</f>
        <v>5</v>
      </c>
      <c r="CJ104" s="29">
        <f>+IF(X104="Mañana y tarde",Criterio_Invierno!$C$16,IF(X104="Solo mañana",Criterio_Invierno!$C$15,Criterio_Invierno!$C$17))</f>
        <v>15</v>
      </c>
      <c r="CK104" s="24">
        <f>+IF(S104=0,Criterio_Invierno!$C$22,IF(S104&lt;Criterio_Invierno!$B$20,Criterio_Invierno!$C$20,IF(S104&lt;Criterio_Invierno!$B$21,Criterio_Invierno!$C$21,0)))*IF(AN104="SI",Criterio_Invierno!$F$20,Criterio_Invierno!$F$21)*IF(AI104="SI",Criterio_Invierno!$J$20,Criterio_Invierno!$J$21)</f>
        <v>15</v>
      </c>
      <c r="CL104" s="29">
        <f>(IF(AE104="NO",Criterio_Invierno!$C$25,IF(AE104="SI",Criterio_Invierno!$C$26,0))+VLOOKUP(AF104,Criterio_Invierno!$E$25:$F$29,2,FALSE)+IF(AK104="-",Criterio_Invierno!$I$30,IF(ISERROR(VLOOKUP(CONCATENATE(AL104,"-",AM104),Criterio_Invierno!$H$25:$I$29,2,FALSE)),Criterio_Invierno!$I$29,VLOOKUP(CONCATENATE(AL104,"-",AM104),Criterio_Invierno!$H$25:$I$29,2,FALSE))))*IF(AG104="SI",Criterio_Invierno!$L$25,Criterio_Invierno!$L$26)</f>
        <v>30</v>
      </c>
      <c r="CM104" s="24">
        <f>+IF(AR104&gt;Criterio_Invierno!$B$33,Criterio_Invierno!$C$33,0)+IF(AU104&gt;Criterio_Invierno!$E$33,Criterio_Invierno!$F$33,0)+IF(BG104="NO",Criterio_Invierno!$I$33,0)</f>
        <v>10</v>
      </c>
      <c r="CN104" s="24">
        <f>+IF(V104&gt;=Criterio_Invierno!$B$36,Criterio_Invierno!$C$37,IF(V104&gt;=Criterio_Invierno!$B$35,Criterio_Invierno!$C$36,Criterio_Invierno!$C$35))</f>
        <v>1</v>
      </c>
      <c r="CO104" s="30">
        <f>IF(CD104="-",Criterio_Invierno!$G$40,VLOOKUP(CE104,Criterio_Invierno!$B$39:$C$46,2,FALSE))</f>
        <v>1</v>
      </c>
      <c r="CP104" s="28">
        <f>+VLOOKUP(F104,Criterio_Verano!$B$5:$C$7,2,FALSE)</f>
        <v>40</v>
      </c>
      <c r="CQ104" s="24">
        <f>+IF(AA104="SI",Criterio_Verano!$C$10,IF(AB104="SI",Criterio_Verano!$C$13,IF(Z104="SI",Criterio_Verano!$C$11,Criterio_Verano!$D$12)))</f>
        <v>20</v>
      </c>
      <c r="CR104" s="24">
        <f>+IF(S104=0,Criterio_Verano!$C$18,IF(S104&lt;Criterio_Verano!$B$16,Criterio_Verano!$C$16,IF(S104&lt;Criterio_Verano!$B$17,Criterio_Verano!$C$17,Criterio_Verano!$C$18)))+IF(AE104="NO",Criterio_Verano!$F$17,Criterio_Verano!$F$16)</f>
        <v>12.5</v>
      </c>
      <c r="CS104" s="31">
        <f>+IF(AK104="NO",Criterio_Verano!$C$23,IF(AL104="PERSIANAS",Criterio_Verano!$C$21,Criterio_Verano!$C$22)+IF(AM104="DEFICIENTE",Criterio_Verano!$F$22,Criterio_Verano!$F$21))</f>
        <v>10</v>
      </c>
    </row>
    <row r="105" spans="1:97">
      <c r="A105" s="2" t="s">
        <v>1375</v>
      </c>
      <c r="B105" s="4" t="s">
        <v>1</v>
      </c>
      <c r="C105" s="29">
        <f t="shared" si="4"/>
        <v>135</v>
      </c>
      <c r="D105" s="24">
        <f t="shared" si="5"/>
        <v>80</v>
      </c>
      <c r="E105" s="2" t="s">
        <v>139</v>
      </c>
      <c r="F105" s="3">
        <v>3</v>
      </c>
      <c r="G105" s="4" t="s">
        <v>813</v>
      </c>
      <c r="H105" s="4" t="s">
        <v>34</v>
      </c>
      <c r="I105" s="4" t="s">
        <v>1054</v>
      </c>
      <c r="J105" s="29" t="str">
        <f>VLOOKUP(I105,SEV_20000!$B$2:$D$89,3,FALSE)</f>
        <v>Sí</v>
      </c>
      <c r="K105" s="4" t="s">
        <v>382</v>
      </c>
      <c r="L105" s="4" t="s">
        <v>2</v>
      </c>
      <c r="M105" s="4" t="s">
        <v>1376</v>
      </c>
      <c r="N105" s="4" t="s">
        <v>1377</v>
      </c>
      <c r="O105" s="4" t="s">
        <v>1378</v>
      </c>
      <c r="P105" s="4" t="s">
        <v>1379</v>
      </c>
      <c r="Q105" s="4" t="s">
        <v>3</v>
      </c>
      <c r="R105" s="5" t="s">
        <v>720</v>
      </c>
      <c r="S105" s="4">
        <v>1954</v>
      </c>
      <c r="T105" s="5" t="s">
        <v>1380</v>
      </c>
      <c r="U105" s="5">
        <v>2017</v>
      </c>
      <c r="V105" s="5">
        <v>481</v>
      </c>
      <c r="W105" s="4">
        <v>23</v>
      </c>
      <c r="X105" s="4" t="s">
        <v>16</v>
      </c>
      <c r="Y105" s="4" t="s">
        <v>5</v>
      </c>
      <c r="Z105" s="42" t="s">
        <v>5</v>
      </c>
      <c r="AA105" s="4"/>
      <c r="AB105" s="4" t="s">
        <v>5</v>
      </c>
      <c r="AC105" s="4" t="s">
        <v>8</v>
      </c>
      <c r="AD105" s="4" t="s">
        <v>6</v>
      </c>
      <c r="AE105" s="4" t="s">
        <v>8</v>
      </c>
      <c r="AF105" s="4" t="s">
        <v>7</v>
      </c>
      <c r="AG105" s="4" t="s">
        <v>5</v>
      </c>
      <c r="AH105" s="4" t="s">
        <v>18</v>
      </c>
      <c r="AI105" s="4" t="s">
        <v>8</v>
      </c>
      <c r="AJ105" s="4" t="s">
        <v>11</v>
      </c>
      <c r="AK105" s="4" t="s">
        <v>5</v>
      </c>
      <c r="AL105" s="4" t="s">
        <v>19</v>
      </c>
      <c r="AM105" s="4" t="s">
        <v>20</v>
      </c>
      <c r="AN105" s="4" t="s">
        <v>8</v>
      </c>
      <c r="AO105" s="4" t="s">
        <v>8</v>
      </c>
      <c r="AP105" s="5" t="s">
        <v>11</v>
      </c>
      <c r="AQ105" s="5">
        <v>0</v>
      </c>
      <c r="AR105" s="5">
        <v>0</v>
      </c>
      <c r="AS105" s="4">
        <v>0</v>
      </c>
      <c r="AT105" s="5" t="s">
        <v>11</v>
      </c>
      <c r="AU105" s="4">
        <v>0</v>
      </c>
      <c r="AV105" s="5" t="s">
        <v>8</v>
      </c>
      <c r="AW105" s="4">
        <v>0</v>
      </c>
      <c r="AX105" s="4" t="s">
        <v>8</v>
      </c>
      <c r="AY105" s="5" t="s">
        <v>11</v>
      </c>
      <c r="AZ105" s="4">
        <v>0</v>
      </c>
      <c r="BA105" s="4" t="s">
        <v>13</v>
      </c>
      <c r="BB105" s="5" t="s">
        <v>11</v>
      </c>
      <c r="BC105" s="5">
        <v>0</v>
      </c>
      <c r="BD105" s="4">
        <v>0</v>
      </c>
      <c r="BE105" s="4" t="s">
        <v>8</v>
      </c>
      <c r="BF105" s="4" t="s">
        <v>14</v>
      </c>
      <c r="BG105" s="4" t="s">
        <v>5</v>
      </c>
      <c r="BH105" s="4" t="s">
        <v>8</v>
      </c>
      <c r="BI105" s="4" t="s">
        <v>11</v>
      </c>
      <c r="BJ105" s="4" t="s">
        <v>13</v>
      </c>
      <c r="BK105" s="4" t="s">
        <v>11</v>
      </c>
      <c r="BL105" s="5" t="s">
        <v>11</v>
      </c>
      <c r="BM105" s="5">
        <v>8</v>
      </c>
      <c r="BN105" s="4">
        <v>8</v>
      </c>
      <c r="BO105" s="4" t="s">
        <v>8</v>
      </c>
      <c r="BP105" s="4" t="s">
        <v>11</v>
      </c>
      <c r="BQ105" s="4" t="s">
        <v>11</v>
      </c>
      <c r="BR105" s="4" t="s">
        <v>11</v>
      </c>
      <c r="BS105" s="5" t="s">
        <v>11</v>
      </c>
      <c r="BT105" s="5" t="s">
        <v>11</v>
      </c>
      <c r="BU105" s="5">
        <v>0</v>
      </c>
      <c r="BV105" s="5">
        <v>0</v>
      </c>
      <c r="BW105" s="4">
        <v>0</v>
      </c>
      <c r="BX105" s="5">
        <v>0</v>
      </c>
      <c r="BY105" s="5" t="s">
        <v>11</v>
      </c>
      <c r="BZ105" s="4">
        <v>0</v>
      </c>
      <c r="CA105" s="5">
        <v>0</v>
      </c>
      <c r="CB105" s="4" t="s">
        <v>8</v>
      </c>
      <c r="CC105" s="4">
        <v>0</v>
      </c>
      <c r="CD105" s="4" t="s">
        <v>8</v>
      </c>
      <c r="CE105" s="4" t="s">
        <v>11</v>
      </c>
      <c r="CF105" s="26" t="s">
        <v>8</v>
      </c>
      <c r="CG105" s="35" t="s">
        <v>1712</v>
      </c>
      <c r="CH105" s="27">
        <f>VLOOKUP(E105,Criterio_Invierno!$B$5:$C$8,2,0)</f>
        <v>7.5</v>
      </c>
      <c r="CI105" s="24">
        <f>+VLOOKUP(F105,Criterio_Invierno!$B$10:$C$13,2,0)</f>
        <v>2.5</v>
      </c>
      <c r="CJ105" s="29">
        <f>+IF(X105="Mañana y tarde",Criterio_Invierno!$C$16,IF(X105="Solo mañana",Criterio_Invierno!$C$15,Criterio_Invierno!$C$17))</f>
        <v>15</v>
      </c>
      <c r="CK105" s="24">
        <f>+IF(S105=0,Criterio_Invierno!$C$22,IF(S105&lt;Criterio_Invierno!$B$20,Criterio_Invierno!$C$20,IF(S105&lt;Criterio_Invierno!$B$21,Criterio_Invierno!$C$21,0)))*IF(AN105="SI",Criterio_Invierno!$F$20,Criterio_Invierno!$F$21)*IF(AI105="SI",Criterio_Invierno!$J$20,Criterio_Invierno!$J$21)</f>
        <v>15</v>
      </c>
      <c r="CL105" s="29">
        <f>(IF(AE105="NO",Criterio_Invierno!$C$25,IF(AE105="SI",Criterio_Invierno!$C$26,0))+VLOOKUP(AF105,Criterio_Invierno!$E$25:$F$29,2,FALSE)+IF(AK105="-",Criterio_Invierno!$I$30,IF(ISERROR(VLOOKUP(CONCATENATE(AL105,"-",AM105),Criterio_Invierno!$H$25:$I$29,2,FALSE)),Criterio_Invierno!$I$29,VLOOKUP(CONCATENATE(AL105,"-",AM105),Criterio_Invierno!$H$25:$I$29,2,FALSE))))*IF(AG105="SI",Criterio_Invierno!$L$25,Criterio_Invierno!$L$26)</f>
        <v>50</v>
      </c>
      <c r="CM105" s="24">
        <f>+IF(AR105&gt;Criterio_Invierno!$B$33,Criterio_Invierno!$C$33,0)+IF(AU105&gt;Criterio_Invierno!$E$33,Criterio_Invierno!$F$33,0)+IF(BG105="NO",Criterio_Invierno!$I$33,0)</f>
        <v>0</v>
      </c>
      <c r="CN105" s="24">
        <f>+IF(V105&gt;=Criterio_Invierno!$B$36,Criterio_Invierno!$C$37,IF(V105&gt;=Criterio_Invierno!$B$35,Criterio_Invierno!$C$36,Criterio_Invierno!$C$35))</f>
        <v>1.5</v>
      </c>
      <c r="CO105" s="30">
        <f>IF(CD105="-",Criterio_Invierno!$G$40,VLOOKUP(CE105,Criterio_Invierno!$B$39:$C$46,2,FALSE))</f>
        <v>1</v>
      </c>
      <c r="CP105" s="28">
        <f>+VLOOKUP(F105,Criterio_Verano!$B$5:$C$7,2,FALSE)</f>
        <v>20</v>
      </c>
      <c r="CQ105" s="24">
        <f>+IF(AA105="SI",Criterio_Verano!$C$10,IF(AB105="SI",Criterio_Verano!$C$13,IF(Z105="SI",Criterio_Verano!$C$11,Criterio_Verano!$D$12)))</f>
        <v>20</v>
      </c>
      <c r="CR105" s="24">
        <f>+IF(S105=0,Criterio_Verano!$C$18,IF(S105&lt;Criterio_Verano!$B$16,Criterio_Verano!$C$16,IF(S105&lt;Criterio_Verano!$B$17,Criterio_Verano!$C$17,Criterio_Verano!$C$18)))+IF(AE105="NO",Criterio_Verano!$F$17,Criterio_Verano!$F$16)</f>
        <v>15</v>
      </c>
      <c r="CS105" s="31">
        <f>+IF(AK105="NO",Criterio_Verano!$C$23,IF(AL105="PERSIANAS",Criterio_Verano!$C$21,Criterio_Verano!$C$22)+IF(AM105="DEFICIENTE",Criterio_Verano!$F$22,Criterio_Verano!$F$21))</f>
        <v>25</v>
      </c>
    </row>
    <row r="106" spans="1:97">
      <c r="A106" s="2" t="s">
        <v>1019</v>
      </c>
      <c r="B106" s="4" t="s">
        <v>1</v>
      </c>
      <c r="C106" s="29">
        <f t="shared" si="4"/>
        <v>32.5</v>
      </c>
      <c r="D106" s="24">
        <f t="shared" si="5"/>
        <v>80</v>
      </c>
      <c r="E106" s="2" t="s">
        <v>139</v>
      </c>
      <c r="F106" s="3">
        <v>4</v>
      </c>
      <c r="G106" s="4" t="s">
        <v>172</v>
      </c>
      <c r="H106" s="4" t="s">
        <v>34</v>
      </c>
      <c r="I106" s="4" t="s">
        <v>283</v>
      </c>
      <c r="J106" s="29" t="str">
        <f>VLOOKUP(I106,SEV_20000!$B$2:$D$89,3,FALSE)</f>
        <v>Sí</v>
      </c>
      <c r="K106" s="4" t="s">
        <v>1020</v>
      </c>
      <c r="L106" s="4" t="s">
        <v>2</v>
      </c>
      <c r="M106" s="4" t="s">
        <v>1021</v>
      </c>
      <c r="N106" s="4" t="s">
        <v>1022</v>
      </c>
      <c r="O106" s="4" t="s">
        <v>1023</v>
      </c>
      <c r="P106" s="4" t="s">
        <v>1024</v>
      </c>
      <c r="Q106" s="4" t="s">
        <v>3</v>
      </c>
      <c r="R106" s="5" t="s">
        <v>727</v>
      </c>
      <c r="S106" s="4">
        <v>2009</v>
      </c>
      <c r="T106" s="5" t="s">
        <v>13</v>
      </c>
      <c r="U106" s="5">
        <v>0</v>
      </c>
      <c r="V106" s="5">
        <v>24</v>
      </c>
      <c r="W106" s="4">
        <v>1</v>
      </c>
      <c r="X106" s="4" t="s">
        <v>4</v>
      </c>
      <c r="Y106" s="4" t="s">
        <v>5</v>
      </c>
      <c r="Z106" s="42" t="s">
        <v>5</v>
      </c>
      <c r="AA106" s="4"/>
      <c r="AB106" s="4" t="s">
        <v>5</v>
      </c>
      <c r="AC106" s="4" t="s">
        <v>8</v>
      </c>
      <c r="AD106" s="4" t="s">
        <v>6</v>
      </c>
      <c r="AE106" s="4" t="s">
        <v>8</v>
      </c>
      <c r="AF106" s="4" t="s">
        <v>7</v>
      </c>
      <c r="AG106" s="4" t="s">
        <v>8</v>
      </c>
      <c r="AH106" s="4" t="s">
        <v>9</v>
      </c>
      <c r="AI106" s="4" t="s">
        <v>8</v>
      </c>
      <c r="AJ106" s="4" t="s">
        <v>11</v>
      </c>
      <c r="AK106" s="4" t="s">
        <v>5</v>
      </c>
      <c r="AL106" s="4" t="s">
        <v>19</v>
      </c>
      <c r="AM106" s="4" t="s">
        <v>24</v>
      </c>
      <c r="AN106" s="4" t="s">
        <v>8</v>
      </c>
      <c r="AO106" s="4" t="s">
        <v>8</v>
      </c>
      <c r="AP106" s="5" t="s">
        <v>11</v>
      </c>
      <c r="AQ106" s="5">
        <v>0</v>
      </c>
      <c r="AR106" s="5">
        <v>0</v>
      </c>
      <c r="AS106" s="4">
        <v>0</v>
      </c>
      <c r="AT106" s="5" t="s">
        <v>11</v>
      </c>
      <c r="AU106" s="4">
        <v>0</v>
      </c>
      <c r="AV106" s="5" t="s">
        <v>8</v>
      </c>
      <c r="AW106" s="4">
        <v>0</v>
      </c>
      <c r="AX106" s="4" t="s">
        <v>5</v>
      </c>
      <c r="AY106" s="5" t="s">
        <v>26</v>
      </c>
      <c r="AZ106" s="4">
        <v>1</v>
      </c>
      <c r="BA106" s="4" t="s">
        <v>5</v>
      </c>
      <c r="BB106" s="5" t="s">
        <v>5</v>
      </c>
      <c r="BC106" s="5">
        <v>1</v>
      </c>
      <c r="BD106" s="4">
        <v>9</v>
      </c>
      <c r="BE106" s="4" t="s">
        <v>8</v>
      </c>
      <c r="BF106" s="4" t="s">
        <v>14</v>
      </c>
      <c r="BG106" s="4" t="s">
        <v>5</v>
      </c>
      <c r="BH106" s="4" t="s">
        <v>8</v>
      </c>
      <c r="BI106" s="4" t="s">
        <v>11</v>
      </c>
      <c r="BJ106" s="4" t="s">
        <v>13</v>
      </c>
      <c r="BK106" s="4" t="s">
        <v>11</v>
      </c>
      <c r="BL106" s="5" t="s">
        <v>11</v>
      </c>
      <c r="BM106" s="5">
        <v>1</v>
      </c>
      <c r="BN106" s="4">
        <v>1</v>
      </c>
      <c r="BO106" s="4" t="s">
        <v>8</v>
      </c>
      <c r="BP106" s="4" t="s">
        <v>11</v>
      </c>
      <c r="BQ106" s="4" t="s">
        <v>11</v>
      </c>
      <c r="BR106" s="4" t="s">
        <v>11</v>
      </c>
      <c r="BS106" s="5" t="s">
        <v>11</v>
      </c>
      <c r="BT106" s="5" t="s">
        <v>11</v>
      </c>
      <c r="BU106" s="5">
        <v>0</v>
      </c>
      <c r="BV106" s="5">
        <v>0</v>
      </c>
      <c r="BW106" s="4">
        <v>0</v>
      </c>
      <c r="BX106" s="5">
        <v>0</v>
      </c>
      <c r="BY106" s="5" t="s">
        <v>11</v>
      </c>
      <c r="BZ106" s="4">
        <v>0</v>
      </c>
      <c r="CA106" s="5">
        <v>0</v>
      </c>
      <c r="CB106" s="4" t="s">
        <v>8</v>
      </c>
      <c r="CC106" s="4">
        <v>0</v>
      </c>
      <c r="CD106" s="4" t="s">
        <v>15</v>
      </c>
      <c r="CE106" s="4" t="s">
        <v>11</v>
      </c>
      <c r="CF106" s="26" t="s">
        <v>15</v>
      </c>
      <c r="CG106" s="35" t="s">
        <v>1718</v>
      </c>
      <c r="CH106" s="27">
        <f>VLOOKUP(E106,Criterio_Invierno!$B$5:$C$8,2,0)</f>
        <v>7.5</v>
      </c>
      <c r="CI106" s="24">
        <f>+VLOOKUP(F106,Criterio_Invierno!$B$10:$C$13,2,0)</f>
        <v>5</v>
      </c>
      <c r="CJ106" s="29">
        <f>+IF(X106="Mañana y tarde",Criterio_Invierno!$C$16,IF(X106="Solo mañana",Criterio_Invierno!$C$15,Criterio_Invierno!$C$17))</f>
        <v>5</v>
      </c>
      <c r="CK106" s="24">
        <f>+IF(S106=0,Criterio_Invierno!$C$22,IF(S106&lt;Criterio_Invierno!$B$20,Criterio_Invierno!$C$20,IF(S106&lt;Criterio_Invierno!$B$21,Criterio_Invierno!$C$21,0)))*IF(AN106="SI",Criterio_Invierno!$F$20,Criterio_Invierno!$F$21)*IF(AI106="SI",Criterio_Invierno!$J$20,Criterio_Invierno!$J$21)</f>
        <v>0</v>
      </c>
      <c r="CL106" s="29">
        <f>(IF(AE106="NO",Criterio_Invierno!$C$25,IF(AE106="SI",Criterio_Invierno!$C$26,0))+VLOOKUP(AF106,Criterio_Invierno!$E$25:$F$29,2,FALSE)+IF(AK106="-",Criterio_Invierno!$I$30,IF(ISERROR(VLOOKUP(CONCATENATE(AL106,"-",AM106),Criterio_Invierno!$H$25:$I$29,2,FALSE)),Criterio_Invierno!$I$29,VLOOKUP(CONCATENATE(AL106,"-",AM106),Criterio_Invierno!$H$25:$I$29,2,FALSE))))*IF(AG106="SI",Criterio_Invierno!$L$25,Criterio_Invierno!$L$26)</f>
        <v>15</v>
      </c>
      <c r="CM106" s="24">
        <f>+IF(AR106&gt;Criterio_Invierno!$B$33,Criterio_Invierno!$C$33,0)+IF(AU106&gt;Criterio_Invierno!$E$33,Criterio_Invierno!$F$33,0)+IF(BG106="NO",Criterio_Invierno!$I$33,0)</f>
        <v>0</v>
      </c>
      <c r="CN106" s="24">
        <f>+IF(V106&gt;=Criterio_Invierno!$B$36,Criterio_Invierno!$C$37,IF(V106&gt;=Criterio_Invierno!$B$35,Criterio_Invierno!$C$36,Criterio_Invierno!$C$35))</f>
        <v>1</v>
      </c>
      <c r="CO106" s="30">
        <f>IF(CD106="-",Criterio_Invierno!$G$40,VLOOKUP(CE106,Criterio_Invierno!$B$39:$C$46,2,FALSE))</f>
        <v>1</v>
      </c>
      <c r="CP106" s="28">
        <f>+VLOOKUP(F106,Criterio_Verano!$B$5:$C$7,2,FALSE)</f>
        <v>40</v>
      </c>
      <c r="CQ106" s="24">
        <f>+IF(AA106="SI",Criterio_Verano!$C$10,IF(AB106="SI",Criterio_Verano!$C$13,IF(Z106="SI",Criterio_Verano!$C$11,Criterio_Verano!$D$12)))</f>
        <v>20</v>
      </c>
      <c r="CR106" s="24">
        <f>+IF(S106=0,Criterio_Verano!$C$18,IF(S106&lt;Criterio_Verano!$B$16,Criterio_Verano!$C$16,IF(S106&lt;Criterio_Verano!$B$17,Criterio_Verano!$C$17,Criterio_Verano!$C$18)))+IF(AE106="NO",Criterio_Verano!$F$17,Criterio_Verano!$F$16)</f>
        <v>10</v>
      </c>
      <c r="CS106" s="31">
        <f>+IF(AK106="NO",Criterio_Verano!$C$23,IF(AL106="PERSIANAS",Criterio_Verano!$C$21,Criterio_Verano!$C$22)+IF(AM106="DEFICIENTE",Criterio_Verano!$F$22,Criterio_Verano!$F$21))</f>
        <v>10</v>
      </c>
    </row>
    <row r="107" spans="1:97">
      <c r="A107" s="2" t="s">
        <v>1183</v>
      </c>
      <c r="B107" s="4" t="s">
        <v>1</v>
      </c>
      <c r="C107" s="29">
        <f t="shared" si="4"/>
        <v>135</v>
      </c>
      <c r="D107" s="24">
        <f t="shared" si="5"/>
        <v>80</v>
      </c>
      <c r="E107" s="2" t="s">
        <v>139</v>
      </c>
      <c r="F107" s="3">
        <v>3</v>
      </c>
      <c r="G107" s="4" t="s">
        <v>1184</v>
      </c>
      <c r="H107" s="4" t="s">
        <v>34</v>
      </c>
      <c r="I107" s="4" t="s">
        <v>120</v>
      </c>
      <c r="J107" s="29" t="str">
        <f>VLOOKUP(I107,SEV_20000!$B$2:$D$89,3,FALSE)</f>
        <v>Sí</v>
      </c>
      <c r="K107" s="4" t="s">
        <v>1185</v>
      </c>
      <c r="L107" s="4" t="s">
        <v>44</v>
      </c>
      <c r="M107" s="4" t="s">
        <v>1186</v>
      </c>
      <c r="N107" s="4" t="s">
        <v>1187</v>
      </c>
      <c r="O107" s="4" t="s">
        <v>1188</v>
      </c>
      <c r="P107" s="4" t="s">
        <v>1189</v>
      </c>
      <c r="Q107" s="4" t="s">
        <v>3</v>
      </c>
      <c r="R107" s="5" t="s">
        <v>1191</v>
      </c>
      <c r="S107" s="4">
        <v>1968</v>
      </c>
      <c r="T107" s="5" t="s">
        <v>1190</v>
      </c>
      <c r="U107" s="5">
        <v>0</v>
      </c>
      <c r="V107" s="5">
        <v>194</v>
      </c>
      <c r="W107" s="4">
        <v>8</v>
      </c>
      <c r="X107" s="4" t="s">
        <v>16</v>
      </c>
      <c r="Y107" s="4" t="s">
        <v>5</v>
      </c>
      <c r="Z107" s="42" t="s">
        <v>5</v>
      </c>
      <c r="AA107" s="4"/>
      <c r="AB107" s="4" t="s">
        <v>5</v>
      </c>
      <c r="AC107" s="4" t="s">
        <v>8</v>
      </c>
      <c r="AD107" s="4" t="s">
        <v>6</v>
      </c>
      <c r="AE107" s="4" t="s">
        <v>8</v>
      </c>
      <c r="AF107" s="4" t="s">
        <v>7</v>
      </c>
      <c r="AG107" s="4" t="s">
        <v>5</v>
      </c>
      <c r="AH107" s="4" t="s">
        <v>9</v>
      </c>
      <c r="AI107" s="4" t="s">
        <v>5</v>
      </c>
      <c r="AJ107" s="4" t="s">
        <v>29</v>
      </c>
      <c r="AK107" s="4" t="s">
        <v>8</v>
      </c>
      <c r="AL107" s="4" t="s">
        <v>11</v>
      </c>
      <c r="AM107" s="4" t="s">
        <v>11</v>
      </c>
      <c r="AN107" s="4" t="s">
        <v>5</v>
      </c>
      <c r="AO107" s="4" t="s">
        <v>8</v>
      </c>
      <c r="AP107" s="5" t="s">
        <v>11</v>
      </c>
      <c r="AQ107" s="5">
        <v>0</v>
      </c>
      <c r="AR107" s="5">
        <v>0</v>
      </c>
      <c r="AS107" s="4">
        <v>0</v>
      </c>
      <c r="AT107" s="5" t="s">
        <v>11</v>
      </c>
      <c r="AU107" s="4">
        <v>0</v>
      </c>
      <c r="AV107" s="5" t="s">
        <v>8</v>
      </c>
      <c r="AW107" s="4">
        <v>0</v>
      </c>
      <c r="AX107" s="4" t="s">
        <v>5</v>
      </c>
      <c r="AY107" s="5" t="s">
        <v>26</v>
      </c>
      <c r="AZ107" s="4">
        <v>8</v>
      </c>
      <c r="BA107" s="4" t="s">
        <v>5</v>
      </c>
      <c r="BB107" s="5" t="s">
        <v>8</v>
      </c>
      <c r="BC107" s="5">
        <v>8</v>
      </c>
      <c r="BD107" s="4">
        <v>10</v>
      </c>
      <c r="BE107" s="4" t="s">
        <v>8</v>
      </c>
      <c r="BF107" s="4" t="s">
        <v>14</v>
      </c>
      <c r="BG107" s="4" t="s">
        <v>5</v>
      </c>
      <c r="BH107" s="4" t="s">
        <v>5</v>
      </c>
      <c r="BI107" s="4" t="s">
        <v>8</v>
      </c>
      <c r="BJ107" s="4" t="s">
        <v>8</v>
      </c>
      <c r="BK107" s="4" t="s">
        <v>5</v>
      </c>
      <c r="BL107" s="5" t="s">
        <v>8</v>
      </c>
      <c r="BM107" s="5">
        <v>8</v>
      </c>
      <c r="BN107" s="4">
        <v>7</v>
      </c>
      <c r="BO107" s="4" t="s">
        <v>8</v>
      </c>
      <c r="BP107" s="4" t="s">
        <v>11</v>
      </c>
      <c r="BQ107" s="4" t="s">
        <v>11</v>
      </c>
      <c r="BR107" s="4" t="s">
        <v>11</v>
      </c>
      <c r="BS107" s="5" t="s">
        <v>11</v>
      </c>
      <c r="BT107" s="5" t="s">
        <v>11</v>
      </c>
      <c r="BU107" s="5">
        <v>0</v>
      </c>
      <c r="BV107" s="5">
        <v>0</v>
      </c>
      <c r="BW107" s="4">
        <v>0</v>
      </c>
      <c r="BX107" s="5">
        <v>0</v>
      </c>
      <c r="BY107" s="5" t="s">
        <v>11</v>
      </c>
      <c r="BZ107" s="4">
        <v>0</v>
      </c>
      <c r="CA107" s="5">
        <v>0</v>
      </c>
      <c r="CB107" s="4" t="s">
        <v>8</v>
      </c>
      <c r="CC107" s="4">
        <v>0</v>
      </c>
      <c r="CD107" s="4" t="s">
        <v>15</v>
      </c>
      <c r="CE107" s="4" t="s">
        <v>11</v>
      </c>
      <c r="CF107" s="26" t="s">
        <v>15</v>
      </c>
      <c r="CG107" s="35" t="s">
        <v>1680</v>
      </c>
      <c r="CH107" s="27">
        <f>VLOOKUP(E107,Criterio_Invierno!$B$5:$C$8,2,0)</f>
        <v>7.5</v>
      </c>
      <c r="CI107" s="24">
        <f>+VLOOKUP(F107,Criterio_Invierno!$B$10:$C$13,2,0)</f>
        <v>2.5</v>
      </c>
      <c r="CJ107" s="29">
        <f>+IF(X107="Mañana y tarde",Criterio_Invierno!$C$16,IF(X107="Solo mañana",Criterio_Invierno!$C$15,Criterio_Invierno!$C$17))</f>
        <v>15</v>
      </c>
      <c r="CK107" s="24">
        <f>+IF(S107=0,Criterio_Invierno!$C$22,IF(S107&lt;Criterio_Invierno!$B$20,Criterio_Invierno!$C$20,IF(S107&lt;Criterio_Invierno!$B$21,Criterio_Invierno!$C$21,0)))*IF(AN107="SI",Criterio_Invierno!$F$20,Criterio_Invierno!$F$21)*IF(AI107="SI",Criterio_Invierno!$J$20,Criterio_Invierno!$J$21)</f>
        <v>60</v>
      </c>
      <c r="CL107" s="29">
        <f>(IF(AE107="NO",Criterio_Invierno!$C$25,IF(AE107="SI",Criterio_Invierno!$C$26,0))+VLOOKUP(AF107,Criterio_Invierno!$E$25:$F$29,2,FALSE)+IF(AK107="-",Criterio_Invierno!$I$30,IF(ISERROR(VLOOKUP(CONCATENATE(AL107,"-",AM107),Criterio_Invierno!$H$25:$I$29,2,FALSE)),Criterio_Invierno!$I$29,VLOOKUP(CONCATENATE(AL107,"-",AM107),Criterio_Invierno!$H$25:$I$29,2,FALSE))))*IF(AG107="SI",Criterio_Invierno!$L$25,Criterio_Invierno!$L$26)</f>
        <v>50</v>
      </c>
      <c r="CM107" s="24">
        <f>+IF(AR107&gt;Criterio_Invierno!$B$33,Criterio_Invierno!$C$33,0)+IF(AU107&gt;Criterio_Invierno!$E$33,Criterio_Invierno!$F$33,0)+IF(BG107="NO",Criterio_Invierno!$I$33,0)</f>
        <v>0</v>
      </c>
      <c r="CN107" s="24">
        <f>+IF(V107&gt;=Criterio_Invierno!$B$36,Criterio_Invierno!$C$37,IF(V107&gt;=Criterio_Invierno!$B$35,Criterio_Invierno!$C$36,Criterio_Invierno!$C$35))</f>
        <v>1</v>
      </c>
      <c r="CO107" s="30">
        <f>IF(CD107="-",Criterio_Invierno!$G$40,VLOOKUP(CE107,Criterio_Invierno!$B$39:$C$46,2,FALSE))</f>
        <v>1</v>
      </c>
      <c r="CP107" s="28">
        <f>+VLOOKUP(F107,Criterio_Verano!$B$5:$C$7,2,FALSE)</f>
        <v>20</v>
      </c>
      <c r="CQ107" s="24">
        <f>+IF(AA107="SI",Criterio_Verano!$C$10,IF(AB107="SI",Criterio_Verano!$C$13,IF(Z107="SI",Criterio_Verano!$C$11,Criterio_Verano!$D$12)))</f>
        <v>20</v>
      </c>
      <c r="CR107" s="24">
        <f>+IF(S107=0,Criterio_Verano!$C$18,IF(S107&lt;Criterio_Verano!$B$16,Criterio_Verano!$C$16,IF(S107&lt;Criterio_Verano!$B$17,Criterio_Verano!$C$17,Criterio_Verano!$C$18)))+IF(AE107="NO",Criterio_Verano!$F$17,Criterio_Verano!$F$16)</f>
        <v>15</v>
      </c>
      <c r="CS107" s="31">
        <f>+IF(AK107="NO",Criterio_Verano!$C$23,IF(AL107="PERSIANAS",Criterio_Verano!$C$21,Criterio_Verano!$C$22)+IF(AM107="DEFICIENTE",Criterio_Verano!$F$22,Criterio_Verano!$F$21))</f>
        <v>25</v>
      </c>
    </row>
    <row r="108" spans="1:97">
      <c r="A108" s="2" t="s">
        <v>384</v>
      </c>
      <c r="B108" s="4" t="s">
        <v>1</v>
      </c>
      <c r="C108" s="29">
        <f t="shared" si="4"/>
        <v>32.5</v>
      </c>
      <c r="D108" s="24">
        <f t="shared" si="5"/>
        <v>80</v>
      </c>
      <c r="E108" s="2" t="s">
        <v>139</v>
      </c>
      <c r="F108" s="3">
        <v>4</v>
      </c>
      <c r="G108" s="4" t="s">
        <v>385</v>
      </c>
      <c r="H108" s="4" t="s">
        <v>34</v>
      </c>
      <c r="I108" s="4" t="s">
        <v>386</v>
      </c>
      <c r="J108" s="29" t="str">
        <f>VLOOKUP(I108,SEV_20000!$B$2:$D$89,3,FALSE)</f>
        <v>Sí</v>
      </c>
      <c r="K108" s="4" t="s">
        <v>387</v>
      </c>
      <c r="L108" s="4" t="s">
        <v>2</v>
      </c>
      <c r="M108" s="4" t="s">
        <v>388</v>
      </c>
      <c r="N108" s="4" t="s">
        <v>389</v>
      </c>
      <c r="O108" s="4" t="s">
        <v>390</v>
      </c>
      <c r="P108" s="4" t="s">
        <v>391</v>
      </c>
      <c r="Q108" s="4" t="s">
        <v>30</v>
      </c>
      <c r="R108" s="5" t="s">
        <v>124</v>
      </c>
      <c r="S108" s="4">
        <v>2010</v>
      </c>
      <c r="T108" s="5" t="s">
        <v>392</v>
      </c>
      <c r="U108" s="5">
        <v>0</v>
      </c>
      <c r="V108" s="5">
        <v>120</v>
      </c>
      <c r="W108" s="4">
        <v>1</v>
      </c>
      <c r="X108" s="4" t="s">
        <v>4</v>
      </c>
      <c r="Y108" s="4" t="s">
        <v>8</v>
      </c>
      <c r="Z108" s="42" t="s">
        <v>5</v>
      </c>
      <c r="AA108" s="4"/>
      <c r="AB108" s="4" t="s">
        <v>5</v>
      </c>
      <c r="AC108" s="4" t="s">
        <v>8</v>
      </c>
      <c r="AD108" s="4" t="s">
        <v>17</v>
      </c>
      <c r="AE108" s="4" t="s">
        <v>8</v>
      </c>
      <c r="AF108" s="4" t="s">
        <v>7</v>
      </c>
      <c r="AG108" s="4" t="s">
        <v>8</v>
      </c>
      <c r="AH108" s="4" t="s">
        <v>9</v>
      </c>
      <c r="AI108" s="4" t="s">
        <v>8</v>
      </c>
      <c r="AJ108" s="4" t="s">
        <v>11</v>
      </c>
      <c r="AK108" s="4" t="s">
        <v>5</v>
      </c>
      <c r="AL108" s="4" t="s">
        <v>19</v>
      </c>
      <c r="AM108" s="4" t="s">
        <v>24</v>
      </c>
      <c r="AN108" s="4" t="s">
        <v>8</v>
      </c>
      <c r="AO108" s="4" t="s">
        <v>8</v>
      </c>
      <c r="AP108" s="5" t="s">
        <v>11</v>
      </c>
      <c r="AQ108" s="5">
        <v>0</v>
      </c>
      <c r="AR108" s="5">
        <v>0</v>
      </c>
      <c r="AS108" s="4">
        <v>0</v>
      </c>
      <c r="AT108" s="5" t="s">
        <v>11</v>
      </c>
      <c r="AU108" s="4">
        <v>0</v>
      </c>
      <c r="AV108" s="5" t="s">
        <v>8</v>
      </c>
      <c r="AW108" s="4">
        <v>0</v>
      </c>
      <c r="AX108" s="4" t="s">
        <v>5</v>
      </c>
      <c r="AY108" s="5" t="s">
        <v>26</v>
      </c>
      <c r="AZ108" s="4">
        <v>1</v>
      </c>
      <c r="BA108" s="4" t="s">
        <v>5</v>
      </c>
      <c r="BB108" s="5" t="s">
        <v>8</v>
      </c>
      <c r="BC108" s="5">
        <v>0</v>
      </c>
      <c r="BD108" s="4">
        <v>0</v>
      </c>
      <c r="BE108" s="4" t="s">
        <v>8</v>
      </c>
      <c r="BF108" s="4" t="s">
        <v>60</v>
      </c>
      <c r="BG108" s="4" t="s">
        <v>5</v>
      </c>
      <c r="BH108" s="4" t="s">
        <v>8</v>
      </c>
      <c r="BI108" s="4" t="s">
        <v>11</v>
      </c>
      <c r="BJ108" s="4" t="s">
        <v>13</v>
      </c>
      <c r="BK108" s="4" t="s">
        <v>11</v>
      </c>
      <c r="BL108" s="5" t="s">
        <v>11</v>
      </c>
      <c r="BM108" s="5">
        <v>0</v>
      </c>
      <c r="BN108" s="4">
        <v>0</v>
      </c>
      <c r="BO108" s="4" t="s">
        <v>8</v>
      </c>
      <c r="BP108" s="4" t="s">
        <v>11</v>
      </c>
      <c r="BQ108" s="4" t="s">
        <v>11</v>
      </c>
      <c r="BR108" s="4" t="s">
        <v>11</v>
      </c>
      <c r="BS108" s="5" t="s">
        <v>11</v>
      </c>
      <c r="BT108" s="5" t="s">
        <v>11</v>
      </c>
      <c r="BU108" s="5">
        <v>0</v>
      </c>
      <c r="BV108" s="5">
        <v>0</v>
      </c>
      <c r="BW108" s="4">
        <v>0</v>
      </c>
      <c r="BX108" s="5">
        <v>0</v>
      </c>
      <c r="BY108" s="5" t="s">
        <v>11</v>
      </c>
      <c r="BZ108" s="4">
        <v>0</v>
      </c>
      <c r="CA108" s="5">
        <v>0</v>
      </c>
      <c r="CB108" s="4" t="s">
        <v>8</v>
      </c>
      <c r="CC108" s="4">
        <v>0</v>
      </c>
      <c r="CD108" s="4" t="s">
        <v>8</v>
      </c>
      <c r="CE108" s="4" t="s">
        <v>11</v>
      </c>
      <c r="CF108" s="26" t="s">
        <v>8</v>
      </c>
      <c r="CG108" s="35" t="s">
        <v>1718</v>
      </c>
      <c r="CH108" s="27">
        <f>VLOOKUP(E108,Criterio_Invierno!$B$5:$C$8,2,0)</f>
        <v>7.5</v>
      </c>
      <c r="CI108" s="24">
        <f>+VLOOKUP(F108,Criterio_Invierno!$B$10:$C$13,2,0)</f>
        <v>5</v>
      </c>
      <c r="CJ108" s="29">
        <f>+IF(X108="Mañana y tarde",Criterio_Invierno!$C$16,IF(X108="Solo mañana",Criterio_Invierno!$C$15,Criterio_Invierno!$C$17))</f>
        <v>5</v>
      </c>
      <c r="CK108" s="24">
        <f>+IF(S108=0,Criterio_Invierno!$C$22,IF(S108&lt;Criterio_Invierno!$B$20,Criterio_Invierno!$C$20,IF(S108&lt;Criterio_Invierno!$B$21,Criterio_Invierno!$C$21,0)))*IF(AN108="SI",Criterio_Invierno!$F$20,Criterio_Invierno!$F$21)*IF(AI108="SI",Criterio_Invierno!$J$20,Criterio_Invierno!$J$21)</f>
        <v>0</v>
      </c>
      <c r="CL108" s="29">
        <f>(IF(AE108="NO",Criterio_Invierno!$C$25,IF(AE108="SI",Criterio_Invierno!$C$26,0))+VLOOKUP(AF108,Criterio_Invierno!$E$25:$F$29,2,FALSE)+IF(AK108="-",Criterio_Invierno!$I$30,IF(ISERROR(VLOOKUP(CONCATENATE(AL108,"-",AM108),Criterio_Invierno!$H$25:$I$29,2,FALSE)),Criterio_Invierno!$I$29,VLOOKUP(CONCATENATE(AL108,"-",AM108),Criterio_Invierno!$H$25:$I$29,2,FALSE))))*IF(AG108="SI",Criterio_Invierno!$L$25,Criterio_Invierno!$L$26)</f>
        <v>15</v>
      </c>
      <c r="CM108" s="24">
        <f>+IF(AR108&gt;Criterio_Invierno!$B$33,Criterio_Invierno!$C$33,0)+IF(AU108&gt;Criterio_Invierno!$E$33,Criterio_Invierno!$F$33,0)+IF(BG108="NO",Criterio_Invierno!$I$33,0)</f>
        <v>0</v>
      </c>
      <c r="CN108" s="24">
        <f>+IF(V108&gt;=Criterio_Invierno!$B$36,Criterio_Invierno!$C$37,IF(V108&gt;=Criterio_Invierno!$B$35,Criterio_Invierno!$C$36,Criterio_Invierno!$C$35))</f>
        <v>1</v>
      </c>
      <c r="CO108" s="30">
        <f>IF(CD108="-",Criterio_Invierno!$G$40,VLOOKUP(CE108,Criterio_Invierno!$B$39:$C$46,2,FALSE))</f>
        <v>1</v>
      </c>
      <c r="CP108" s="28">
        <f>+VLOOKUP(F108,Criterio_Verano!$B$5:$C$7,2,FALSE)</f>
        <v>40</v>
      </c>
      <c r="CQ108" s="24">
        <f>+IF(AA108="SI",Criterio_Verano!$C$10,IF(AB108="SI",Criterio_Verano!$C$13,IF(Z108="SI",Criterio_Verano!$C$11,Criterio_Verano!$D$12)))</f>
        <v>20</v>
      </c>
      <c r="CR108" s="24">
        <f>+IF(S108=0,Criterio_Verano!$C$18,IF(S108&lt;Criterio_Verano!$B$16,Criterio_Verano!$C$16,IF(S108&lt;Criterio_Verano!$B$17,Criterio_Verano!$C$17,Criterio_Verano!$C$18)))+IF(AE108="NO",Criterio_Verano!$F$17,Criterio_Verano!$F$16)</f>
        <v>10</v>
      </c>
      <c r="CS108" s="31">
        <f>+IF(AK108="NO",Criterio_Verano!$C$23,IF(AL108="PERSIANAS",Criterio_Verano!$C$21,Criterio_Verano!$C$22)+IF(AM108="DEFICIENTE",Criterio_Verano!$F$22,Criterio_Verano!$F$21))</f>
        <v>10</v>
      </c>
    </row>
    <row r="109" spans="1:97">
      <c r="A109" s="2" t="s">
        <v>569</v>
      </c>
      <c r="B109" s="4" t="s">
        <v>1</v>
      </c>
      <c r="C109" s="29">
        <f t="shared" si="4"/>
        <v>120</v>
      </c>
      <c r="D109" s="24">
        <f t="shared" si="5"/>
        <v>80</v>
      </c>
      <c r="E109" s="2" t="s">
        <v>139</v>
      </c>
      <c r="F109" s="3">
        <v>3</v>
      </c>
      <c r="G109" s="4" t="s">
        <v>170</v>
      </c>
      <c r="H109" s="4" t="s">
        <v>34</v>
      </c>
      <c r="I109" s="4" t="s">
        <v>249</v>
      </c>
      <c r="J109" s="29" t="str">
        <f>VLOOKUP(I109,SEV_20000!$B$2:$D$89,3,FALSE)</f>
        <v>Sí</v>
      </c>
      <c r="K109" s="4" t="s">
        <v>570</v>
      </c>
      <c r="L109" s="4" t="s">
        <v>2</v>
      </c>
      <c r="M109" s="4" t="s">
        <v>571</v>
      </c>
      <c r="N109" s="4" t="s">
        <v>572</v>
      </c>
      <c r="O109" s="4" t="s">
        <v>573</v>
      </c>
      <c r="P109" s="4" t="s">
        <v>13</v>
      </c>
      <c r="Q109" s="4" t="s">
        <v>3</v>
      </c>
      <c r="R109" s="5" t="s">
        <v>575</v>
      </c>
      <c r="S109" s="4">
        <v>1970</v>
      </c>
      <c r="T109" s="5" t="s">
        <v>13</v>
      </c>
      <c r="U109" s="5">
        <v>2012</v>
      </c>
      <c r="V109" s="5">
        <v>162</v>
      </c>
      <c r="W109" s="4">
        <v>7</v>
      </c>
      <c r="X109" s="4" t="s">
        <v>16</v>
      </c>
      <c r="Y109" s="4" t="s">
        <v>5</v>
      </c>
      <c r="Z109" s="42" t="s">
        <v>5</v>
      </c>
      <c r="AA109" s="4"/>
      <c r="AB109" s="4" t="s">
        <v>5</v>
      </c>
      <c r="AC109" s="4" t="s">
        <v>8</v>
      </c>
      <c r="AD109" s="4" t="s">
        <v>17</v>
      </c>
      <c r="AE109" s="4" t="s">
        <v>8</v>
      </c>
      <c r="AF109" s="4" t="s">
        <v>22</v>
      </c>
      <c r="AG109" s="4" t="s">
        <v>8</v>
      </c>
      <c r="AH109" s="4" t="s">
        <v>9</v>
      </c>
      <c r="AI109" s="4" t="s">
        <v>5</v>
      </c>
      <c r="AJ109" s="4" t="s">
        <v>10</v>
      </c>
      <c r="AK109" s="4" t="s">
        <v>8</v>
      </c>
      <c r="AL109" s="4" t="s">
        <v>11</v>
      </c>
      <c r="AM109" s="4" t="s">
        <v>11</v>
      </c>
      <c r="AN109" s="4" t="s">
        <v>5</v>
      </c>
      <c r="AO109" s="4" t="s">
        <v>5</v>
      </c>
      <c r="AP109" s="5" t="s">
        <v>21</v>
      </c>
      <c r="AQ109" s="5">
        <v>0</v>
      </c>
      <c r="AR109" s="5">
        <v>1</v>
      </c>
      <c r="AS109" s="4">
        <v>6</v>
      </c>
      <c r="AT109" s="5" t="s">
        <v>5</v>
      </c>
      <c r="AU109" s="4">
        <v>1</v>
      </c>
      <c r="AV109" s="5" t="s">
        <v>8</v>
      </c>
      <c r="AW109" s="4">
        <v>0</v>
      </c>
      <c r="AX109" s="4" t="s">
        <v>5</v>
      </c>
      <c r="AY109" s="5" t="s">
        <v>26</v>
      </c>
      <c r="AZ109" s="4">
        <v>3</v>
      </c>
      <c r="BA109" s="4" t="s">
        <v>5</v>
      </c>
      <c r="BB109" s="5" t="s">
        <v>8</v>
      </c>
      <c r="BC109" s="5">
        <v>0</v>
      </c>
      <c r="BD109" s="4">
        <v>0</v>
      </c>
      <c r="BE109" s="4" t="s">
        <v>5</v>
      </c>
      <c r="BF109" s="4" t="s">
        <v>14</v>
      </c>
      <c r="BG109" s="4" t="s">
        <v>5</v>
      </c>
      <c r="BH109" s="4" t="s">
        <v>8</v>
      </c>
      <c r="BI109" s="4" t="s">
        <v>11</v>
      </c>
      <c r="BJ109" s="4" t="s">
        <v>13</v>
      </c>
      <c r="BK109" s="4" t="s">
        <v>11</v>
      </c>
      <c r="BL109" s="5" t="s">
        <v>11</v>
      </c>
      <c r="BM109" s="5">
        <v>6</v>
      </c>
      <c r="BN109" s="4">
        <v>0</v>
      </c>
      <c r="BO109" s="4" t="s">
        <v>8</v>
      </c>
      <c r="BP109" s="4" t="s">
        <v>11</v>
      </c>
      <c r="BQ109" s="4" t="s">
        <v>11</v>
      </c>
      <c r="BR109" s="4" t="s">
        <v>11</v>
      </c>
      <c r="BS109" s="5" t="s">
        <v>11</v>
      </c>
      <c r="BT109" s="5" t="s">
        <v>11</v>
      </c>
      <c r="BU109" s="5">
        <v>0</v>
      </c>
      <c r="BV109" s="5">
        <v>0</v>
      </c>
      <c r="BW109" s="4">
        <v>0</v>
      </c>
      <c r="BX109" s="5">
        <v>0</v>
      </c>
      <c r="BY109" s="5" t="s">
        <v>11</v>
      </c>
      <c r="BZ109" s="4">
        <v>0</v>
      </c>
      <c r="CA109" s="5">
        <v>0</v>
      </c>
      <c r="CB109" s="4" t="s">
        <v>8</v>
      </c>
      <c r="CC109" s="4">
        <v>0</v>
      </c>
      <c r="CD109" s="4" t="s">
        <v>15</v>
      </c>
      <c r="CE109" s="4" t="s">
        <v>11</v>
      </c>
      <c r="CF109" s="26" t="s">
        <v>15</v>
      </c>
      <c r="CG109" s="35" t="s">
        <v>1582</v>
      </c>
      <c r="CH109" s="27">
        <f>VLOOKUP(E109,Criterio_Invierno!$B$5:$C$8,2,0)</f>
        <v>7.5</v>
      </c>
      <c r="CI109" s="24">
        <f>+VLOOKUP(F109,Criterio_Invierno!$B$10:$C$13,2,0)</f>
        <v>2.5</v>
      </c>
      <c r="CJ109" s="29">
        <f>+IF(X109="Mañana y tarde",Criterio_Invierno!$C$16,IF(X109="Solo mañana",Criterio_Invierno!$C$15,Criterio_Invierno!$C$17))</f>
        <v>15</v>
      </c>
      <c r="CK109" s="24">
        <f>+IF(S109=0,Criterio_Invierno!$C$22,IF(S109&lt;Criterio_Invierno!$B$20,Criterio_Invierno!$C$20,IF(S109&lt;Criterio_Invierno!$B$21,Criterio_Invierno!$C$21,0)))*IF(AN109="SI",Criterio_Invierno!$F$20,Criterio_Invierno!$F$21)*IF(AI109="SI",Criterio_Invierno!$J$20,Criterio_Invierno!$J$21)</f>
        <v>60</v>
      </c>
      <c r="CL109" s="29">
        <f>(IF(AE109="NO",Criterio_Invierno!$C$25,IF(AE109="SI",Criterio_Invierno!$C$26,0))+VLOOKUP(AF109,Criterio_Invierno!$E$25:$F$29,2,FALSE)+IF(AK109="-",Criterio_Invierno!$I$30,IF(ISERROR(VLOOKUP(CONCATENATE(AL109,"-",AM109),Criterio_Invierno!$H$25:$I$29,2,FALSE)),Criterio_Invierno!$I$29,VLOOKUP(CONCATENATE(AL109,"-",AM109),Criterio_Invierno!$H$25:$I$29,2,FALSE))))*IF(AG109="SI",Criterio_Invierno!$L$25,Criterio_Invierno!$L$26)</f>
        <v>35</v>
      </c>
      <c r="CM109" s="24">
        <f>+IF(AR109&gt;Criterio_Invierno!$B$33,Criterio_Invierno!$C$33,0)+IF(AU109&gt;Criterio_Invierno!$E$33,Criterio_Invierno!$F$33,0)+IF(BG109="NO",Criterio_Invierno!$I$33,0)</f>
        <v>0</v>
      </c>
      <c r="CN109" s="24">
        <f>+IF(V109&gt;=Criterio_Invierno!$B$36,Criterio_Invierno!$C$37,IF(V109&gt;=Criterio_Invierno!$B$35,Criterio_Invierno!$C$36,Criterio_Invierno!$C$35))</f>
        <v>1</v>
      </c>
      <c r="CO109" s="30">
        <f>IF(CD109="-",Criterio_Invierno!$G$40,VLOOKUP(CE109,Criterio_Invierno!$B$39:$C$46,2,FALSE))</f>
        <v>1</v>
      </c>
      <c r="CP109" s="28">
        <f>+VLOOKUP(F109,Criterio_Verano!$B$5:$C$7,2,FALSE)</f>
        <v>20</v>
      </c>
      <c r="CQ109" s="24">
        <f>+IF(AA109="SI",Criterio_Verano!$C$10,IF(AB109="SI",Criterio_Verano!$C$13,IF(Z109="SI",Criterio_Verano!$C$11,Criterio_Verano!$D$12)))</f>
        <v>20</v>
      </c>
      <c r="CR109" s="24">
        <f>+IF(S109=0,Criterio_Verano!$C$18,IF(S109&lt;Criterio_Verano!$B$16,Criterio_Verano!$C$16,IF(S109&lt;Criterio_Verano!$B$17,Criterio_Verano!$C$17,Criterio_Verano!$C$18)))+IF(AE109="NO",Criterio_Verano!$F$17,Criterio_Verano!$F$16)</f>
        <v>15</v>
      </c>
      <c r="CS109" s="31">
        <f>+IF(AK109="NO",Criterio_Verano!$C$23,IF(AL109="PERSIANAS",Criterio_Verano!$C$21,Criterio_Verano!$C$22)+IF(AM109="DEFICIENTE",Criterio_Verano!$F$22,Criterio_Verano!$F$21))</f>
        <v>25</v>
      </c>
    </row>
    <row r="110" spans="1:97">
      <c r="A110" s="2" t="s">
        <v>1044</v>
      </c>
      <c r="B110" s="4" t="s">
        <v>1</v>
      </c>
      <c r="C110" s="29">
        <f t="shared" si="4"/>
        <v>200</v>
      </c>
      <c r="D110" s="24">
        <f t="shared" si="5"/>
        <v>80</v>
      </c>
      <c r="E110" s="2" t="s">
        <v>139</v>
      </c>
      <c r="F110" s="3">
        <v>3</v>
      </c>
      <c r="G110" s="4" t="s">
        <v>1045</v>
      </c>
      <c r="H110" s="4" t="s">
        <v>34</v>
      </c>
      <c r="I110" s="4" t="s">
        <v>798</v>
      </c>
      <c r="J110" s="29" t="str">
        <f>VLOOKUP(I110,SEV_20000!$B$2:$D$89,3,FALSE)</f>
        <v>Sí</v>
      </c>
      <c r="K110" s="4" t="s">
        <v>1046</v>
      </c>
      <c r="L110" s="4" t="s">
        <v>2</v>
      </c>
      <c r="M110" s="4" t="s">
        <v>1047</v>
      </c>
      <c r="N110" s="4" t="s">
        <v>1048</v>
      </c>
      <c r="O110" s="4" t="s">
        <v>1049</v>
      </c>
      <c r="P110" s="4" t="s">
        <v>1050</v>
      </c>
      <c r="Q110" s="4" t="s">
        <v>30</v>
      </c>
      <c r="R110" s="5" t="s">
        <v>107</v>
      </c>
      <c r="S110" s="4">
        <v>1976</v>
      </c>
      <c r="T110" s="5" t="s">
        <v>1051</v>
      </c>
      <c r="U110" s="5">
        <v>2015</v>
      </c>
      <c r="V110" s="5">
        <v>620</v>
      </c>
      <c r="W110" s="4">
        <v>22</v>
      </c>
      <c r="X110" s="4" t="s">
        <v>4</v>
      </c>
      <c r="Y110" s="4" t="s">
        <v>5</v>
      </c>
      <c r="Z110" s="42" t="s">
        <v>5</v>
      </c>
      <c r="AA110" s="4"/>
      <c r="AB110" s="4" t="s">
        <v>5</v>
      </c>
      <c r="AC110" s="4" t="s">
        <v>5</v>
      </c>
      <c r="AD110" s="4" t="s">
        <v>17</v>
      </c>
      <c r="AE110" s="4" t="s">
        <v>8</v>
      </c>
      <c r="AF110" s="4" t="s">
        <v>22</v>
      </c>
      <c r="AG110" s="4" t="s">
        <v>5</v>
      </c>
      <c r="AH110" s="4" t="s">
        <v>9</v>
      </c>
      <c r="AI110" s="4" t="s">
        <v>8</v>
      </c>
      <c r="AJ110" s="4" t="s">
        <v>11</v>
      </c>
      <c r="AK110" s="4" t="s">
        <v>8</v>
      </c>
      <c r="AL110" s="4" t="s">
        <v>11</v>
      </c>
      <c r="AM110" s="4" t="s">
        <v>11</v>
      </c>
      <c r="AN110" s="4" t="s">
        <v>8</v>
      </c>
      <c r="AO110" s="4" t="s">
        <v>5</v>
      </c>
      <c r="AP110" s="5" t="s">
        <v>21</v>
      </c>
      <c r="AQ110" s="5">
        <v>0</v>
      </c>
      <c r="AR110" s="5">
        <v>0</v>
      </c>
      <c r="AS110" s="4">
        <v>3</v>
      </c>
      <c r="AT110" s="5" t="s">
        <v>5</v>
      </c>
      <c r="AU110" s="4">
        <v>4</v>
      </c>
      <c r="AV110" s="5" t="s">
        <v>8</v>
      </c>
      <c r="AW110" s="4">
        <v>0</v>
      </c>
      <c r="AX110" s="4" t="s">
        <v>5</v>
      </c>
      <c r="AY110" s="5" t="s">
        <v>26</v>
      </c>
      <c r="AZ110" s="4">
        <v>18</v>
      </c>
      <c r="BA110" s="4" t="s">
        <v>8</v>
      </c>
      <c r="BB110" s="5" t="s">
        <v>5</v>
      </c>
      <c r="BC110" s="5">
        <v>4</v>
      </c>
      <c r="BD110" s="4">
        <v>6</v>
      </c>
      <c r="BE110" s="4" t="s">
        <v>8</v>
      </c>
      <c r="BF110" s="4" t="s">
        <v>14</v>
      </c>
      <c r="BG110" s="4" t="s">
        <v>5</v>
      </c>
      <c r="BH110" s="4" t="s">
        <v>8</v>
      </c>
      <c r="BI110" s="4" t="s">
        <v>11</v>
      </c>
      <c r="BJ110" s="4" t="s">
        <v>13</v>
      </c>
      <c r="BK110" s="4" t="s">
        <v>11</v>
      </c>
      <c r="BL110" s="5" t="s">
        <v>11</v>
      </c>
      <c r="BM110" s="5">
        <v>20</v>
      </c>
      <c r="BN110" s="4">
        <v>12</v>
      </c>
      <c r="BO110" s="4" t="s">
        <v>8</v>
      </c>
      <c r="BP110" s="4" t="s">
        <v>11</v>
      </c>
      <c r="BQ110" s="4" t="s">
        <v>11</v>
      </c>
      <c r="BR110" s="4" t="s">
        <v>11</v>
      </c>
      <c r="BS110" s="5" t="s">
        <v>11</v>
      </c>
      <c r="BT110" s="5" t="s">
        <v>11</v>
      </c>
      <c r="BU110" s="5">
        <v>0</v>
      </c>
      <c r="BV110" s="5">
        <v>0</v>
      </c>
      <c r="BW110" s="4">
        <v>0</v>
      </c>
      <c r="BX110" s="5">
        <v>0</v>
      </c>
      <c r="BY110" s="5" t="s">
        <v>11</v>
      </c>
      <c r="BZ110" s="4">
        <v>0</v>
      </c>
      <c r="CA110" s="5">
        <v>0</v>
      </c>
      <c r="CB110" s="4" t="s">
        <v>8</v>
      </c>
      <c r="CC110" s="4">
        <v>0</v>
      </c>
      <c r="CD110" s="4" t="s">
        <v>15</v>
      </c>
      <c r="CE110" s="4" t="s">
        <v>11</v>
      </c>
      <c r="CF110" s="26" t="s">
        <v>15</v>
      </c>
      <c r="CG110" s="35" t="s">
        <v>1661</v>
      </c>
      <c r="CH110" s="27">
        <f>VLOOKUP(E110,Criterio_Invierno!$B$5:$C$8,2,0)</f>
        <v>7.5</v>
      </c>
      <c r="CI110" s="24">
        <f>+VLOOKUP(F110,Criterio_Invierno!$B$10:$C$13,2,0)</f>
        <v>2.5</v>
      </c>
      <c r="CJ110" s="29">
        <f>+IF(X110="Mañana y tarde",Criterio_Invierno!$C$16,IF(X110="Solo mañana",Criterio_Invierno!$C$15,Criterio_Invierno!$C$17))</f>
        <v>5</v>
      </c>
      <c r="CK110" s="24">
        <f>+IF(S110=0,Criterio_Invierno!$C$22,IF(S110&lt;Criterio_Invierno!$B$20,Criterio_Invierno!$C$20,IF(S110&lt;Criterio_Invierno!$B$21,Criterio_Invierno!$C$21,0)))*IF(AN110="SI",Criterio_Invierno!$F$20,Criterio_Invierno!$F$21)*IF(AI110="SI",Criterio_Invierno!$J$20,Criterio_Invierno!$J$21)</f>
        <v>15</v>
      </c>
      <c r="CL110" s="29">
        <f>(IF(AE110="NO",Criterio_Invierno!$C$25,IF(AE110="SI",Criterio_Invierno!$C$26,0))+VLOOKUP(AF110,Criterio_Invierno!$E$25:$F$29,2,FALSE)+IF(AK110="-",Criterio_Invierno!$I$30,IF(ISERROR(VLOOKUP(CONCATENATE(AL110,"-",AM110),Criterio_Invierno!$H$25:$I$29,2,FALSE)),Criterio_Invierno!$I$29,VLOOKUP(CONCATENATE(AL110,"-",AM110),Criterio_Invierno!$H$25:$I$29,2,FALSE))))*IF(AG110="SI",Criterio_Invierno!$L$25,Criterio_Invierno!$L$26)</f>
        <v>70</v>
      </c>
      <c r="CM110" s="24">
        <f>+IF(AR110&gt;Criterio_Invierno!$B$33,Criterio_Invierno!$C$33,0)+IF(AU110&gt;Criterio_Invierno!$E$33,Criterio_Invierno!$F$33,0)+IF(BG110="NO",Criterio_Invierno!$I$33,0)</f>
        <v>0</v>
      </c>
      <c r="CN110" s="24">
        <f>+IF(V110&gt;=Criterio_Invierno!$B$36,Criterio_Invierno!$C$37,IF(V110&gt;=Criterio_Invierno!$B$35,Criterio_Invierno!$C$36,Criterio_Invierno!$C$35))</f>
        <v>2</v>
      </c>
      <c r="CO110" s="30">
        <f>IF(CD110="-",Criterio_Invierno!$G$40,VLOOKUP(CE110,Criterio_Invierno!$B$39:$C$46,2,FALSE))</f>
        <v>1</v>
      </c>
      <c r="CP110" s="28">
        <f>+VLOOKUP(F110,Criterio_Verano!$B$5:$C$7,2,FALSE)</f>
        <v>20</v>
      </c>
      <c r="CQ110" s="24">
        <f>+IF(AA110="SI",Criterio_Verano!$C$10,IF(AB110="SI",Criterio_Verano!$C$13,IF(Z110="SI",Criterio_Verano!$C$11,Criterio_Verano!$D$12)))</f>
        <v>20</v>
      </c>
      <c r="CR110" s="24">
        <f>+IF(S110=0,Criterio_Verano!$C$18,IF(S110&lt;Criterio_Verano!$B$16,Criterio_Verano!$C$16,IF(S110&lt;Criterio_Verano!$B$17,Criterio_Verano!$C$17,Criterio_Verano!$C$18)))+IF(AE110="NO",Criterio_Verano!$F$17,Criterio_Verano!$F$16)</f>
        <v>15</v>
      </c>
      <c r="CS110" s="31">
        <f>+IF(AK110="NO",Criterio_Verano!$C$23,IF(AL110="PERSIANAS",Criterio_Verano!$C$21,Criterio_Verano!$C$22)+IF(AM110="DEFICIENTE",Criterio_Verano!$F$22,Criterio_Verano!$F$21))</f>
        <v>25</v>
      </c>
    </row>
    <row r="111" spans="1:97">
      <c r="A111" s="2" t="s">
        <v>967</v>
      </c>
      <c r="B111" s="4" t="s">
        <v>1</v>
      </c>
      <c r="C111" s="29">
        <f t="shared" si="4"/>
        <v>102.5</v>
      </c>
      <c r="D111" s="24">
        <f t="shared" si="5"/>
        <v>80</v>
      </c>
      <c r="E111" s="2" t="s">
        <v>139</v>
      </c>
      <c r="F111" s="3">
        <v>4</v>
      </c>
      <c r="G111" s="4" t="s">
        <v>968</v>
      </c>
      <c r="H111" s="4" t="s">
        <v>34</v>
      </c>
      <c r="I111" s="4" t="s">
        <v>524</v>
      </c>
      <c r="J111" s="29" t="str">
        <f>VLOOKUP(I111,SEV_20000!$B$2:$D$89,3,FALSE)</f>
        <v>Sí</v>
      </c>
      <c r="K111" s="4" t="s">
        <v>969</v>
      </c>
      <c r="L111" s="4" t="s">
        <v>2</v>
      </c>
      <c r="M111" s="4" t="s">
        <v>970</v>
      </c>
      <c r="N111" s="4" t="s">
        <v>971</v>
      </c>
      <c r="O111" s="4" t="s">
        <v>972</v>
      </c>
      <c r="P111" s="4" t="s">
        <v>973</v>
      </c>
      <c r="Q111" s="4" t="s">
        <v>3</v>
      </c>
      <c r="R111" s="5" t="s">
        <v>978</v>
      </c>
      <c r="S111" s="4">
        <v>1960</v>
      </c>
      <c r="T111" s="5" t="s">
        <v>975</v>
      </c>
      <c r="U111" s="5">
        <v>2006</v>
      </c>
      <c r="V111" s="5">
        <v>50</v>
      </c>
      <c r="W111" s="4">
        <v>3</v>
      </c>
      <c r="X111" s="4" t="s">
        <v>4</v>
      </c>
      <c r="Y111" s="4" t="s">
        <v>8</v>
      </c>
      <c r="Z111" s="42" t="s">
        <v>5</v>
      </c>
      <c r="AA111" s="4"/>
      <c r="AB111" s="4" t="s">
        <v>8</v>
      </c>
      <c r="AC111" s="4" t="s">
        <v>8</v>
      </c>
      <c r="AD111" s="4" t="s">
        <v>6</v>
      </c>
      <c r="AE111" s="4" t="s">
        <v>8</v>
      </c>
      <c r="AF111" s="4" t="s">
        <v>7</v>
      </c>
      <c r="AG111" s="4" t="s">
        <v>8</v>
      </c>
      <c r="AH111" s="4" t="s">
        <v>18</v>
      </c>
      <c r="AI111" s="4" t="s">
        <v>5</v>
      </c>
      <c r="AJ111" s="4" t="s">
        <v>10</v>
      </c>
      <c r="AK111" s="4" t="s">
        <v>5</v>
      </c>
      <c r="AL111" s="4" t="s">
        <v>58</v>
      </c>
      <c r="AM111" s="4" t="s">
        <v>20</v>
      </c>
      <c r="AN111" s="4" t="s">
        <v>5</v>
      </c>
      <c r="AO111" s="4" t="s">
        <v>8</v>
      </c>
      <c r="AP111" s="5" t="s">
        <v>11</v>
      </c>
      <c r="AQ111" s="5">
        <v>0</v>
      </c>
      <c r="AR111" s="5">
        <v>0</v>
      </c>
      <c r="AS111" s="4">
        <v>0</v>
      </c>
      <c r="AT111" s="5" t="s">
        <v>11</v>
      </c>
      <c r="AU111" s="4">
        <v>0</v>
      </c>
      <c r="AV111" s="5" t="s">
        <v>8</v>
      </c>
      <c r="AW111" s="4">
        <v>0</v>
      </c>
      <c r="AX111" s="4" t="s">
        <v>5</v>
      </c>
      <c r="AY111" s="5" t="s">
        <v>26</v>
      </c>
      <c r="AZ111" s="4">
        <v>3</v>
      </c>
      <c r="BA111" s="4" t="s">
        <v>8</v>
      </c>
      <c r="BB111" s="5" t="s">
        <v>8</v>
      </c>
      <c r="BC111" s="5">
        <v>5</v>
      </c>
      <c r="BD111" s="4">
        <v>10</v>
      </c>
      <c r="BE111" s="4" t="s">
        <v>8</v>
      </c>
      <c r="BF111" s="4" t="s">
        <v>14</v>
      </c>
      <c r="BG111" s="4" t="s">
        <v>5</v>
      </c>
      <c r="BH111" s="4" t="s">
        <v>8</v>
      </c>
      <c r="BI111" s="4" t="s">
        <v>11</v>
      </c>
      <c r="BJ111" s="4" t="s">
        <v>13</v>
      </c>
      <c r="BK111" s="4" t="s">
        <v>11</v>
      </c>
      <c r="BL111" s="5" t="s">
        <v>11</v>
      </c>
      <c r="BM111" s="5">
        <v>2</v>
      </c>
      <c r="BN111" s="4">
        <v>2</v>
      </c>
      <c r="BO111" s="4" t="s">
        <v>8</v>
      </c>
      <c r="BP111" s="4" t="s">
        <v>11</v>
      </c>
      <c r="BQ111" s="4" t="s">
        <v>11</v>
      </c>
      <c r="BR111" s="4" t="s">
        <v>11</v>
      </c>
      <c r="BS111" s="5" t="s">
        <v>11</v>
      </c>
      <c r="BT111" s="5" t="s">
        <v>11</v>
      </c>
      <c r="BU111" s="5">
        <v>0</v>
      </c>
      <c r="BV111" s="5">
        <v>0</v>
      </c>
      <c r="BW111" s="4">
        <v>0</v>
      </c>
      <c r="BX111" s="5">
        <v>0</v>
      </c>
      <c r="BY111" s="5" t="s">
        <v>11</v>
      </c>
      <c r="BZ111" s="4">
        <v>0</v>
      </c>
      <c r="CA111" s="5">
        <v>0</v>
      </c>
      <c r="CB111" s="4" t="s">
        <v>8</v>
      </c>
      <c r="CC111" s="4">
        <v>0</v>
      </c>
      <c r="CD111" s="4" t="s">
        <v>15</v>
      </c>
      <c r="CE111" s="4" t="s">
        <v>11</v>
      </c>
      <c r="CF111" s="26" t="s">
        <v>15</v>
      </c>
      <c r="CG111" s="35" t="s">
        <v>1718</v>
      </c>
      <c r="CH111" s="27">
        <f>VLOOKUP(E111,Criterio_Invierno!$B$5:$C$8,2,0)</f>
        <v>7.5</v>
      </c>
      <c r="CI111" s="24">
        <f>+VLOOKUP(F111,Criterio_Invierno!$B$10:$C$13,2,0)</f>
        <v>5</v>
      </c>
      <c r="CJ111" s="29">
        <f>+IF(X111="Mañana y tarde",Criterio_Invierno!$C$16,IF(X111="Solo mañana",Criterio_Invierno!$C$15,Criterio_Invierno!$C$17))</f>
        <v>5</v>
      </c>
      <c r="CK111" s="24">
        <f>+IF(S111=0,Criterio_Invierno!$C$22,IF(S111&lt;Criterio_Invierno!$B$20,Criterio_Invierno!$C$20,IF(S111&lt;Criterio_Invierno!$B$21,Criterio_Invierno!$C$21,0)))*IF(AN111="SI",Criterio_Invierno!$F$20,Criterio_Invierno!$F$21)*IF(AI111="SI",Criterio_Invierno!$J$20,Criterio_Invierno!$J$21)</f>
        <v>60</v>
      </c>
      <c r="CL111" s="29">
        <f>(IF(AE111="NO",Criterio_Invierno!$C$25,IF(AE111="SI",Criterio_Invierno!$C$26,0))+VLOOKUP(AF111,Criterio_Invierno!$E$25:$F$29,2,FALSE)+IF(AK111="-",Criterio_Invierno!$I$30,IF(ISERROR(VLOOKUP(CONCATENATE(AL111,"-",AM111),Criterio_Invierno!$H$25:$I$29,2,FALSE)),Criterio_Invierno!$I$29,VLOOKUP(CONCATENATE(AL111,"-",AM111),Criterio_Invierno!$H$25:$I$29,2,FALSE))))*IF(AG111="SI",Criterio_Invierno!$L$25,Criterio_Invierno!$L$26)</f>
        <v>25</v>
      </c>
      <c r="CM111" s="24">
        <f>+IF(AR111&gt;Criterio_Invierno!$B$33,Criterio_Invierno!$C$33,0)+IF(AU111&gt;Criterio_Invierno!$E$33,Criterio_Invierno!$F$33,0)+IF(BG111="NO",Criterio_Invierno!$I$33,0)</f>
        <v>0</v>
      </c>
      <c r="CN111" s="24">
        <f>+IF(V111&gt;=Criterio_Invierno!$B$36,Criterio_Invierno!$C$37,IF(V111&gt;=Criterio_Invierno!$B$35,Criterio_Invierno!$C$36,Criterio_Invierno!$C$35))</f>
        <v>1</v>
      </c>
      <c r="CO111" s="30">
        <f>IF(CD111="-",Criterio_Invierno!$G$40,VLOOKUP(CE111,Criterio_Invierno!$B$39:$C$46,2,FALSE))</f>
        <v>1</v>
      </c>
      <c r="CP111" s="28">
        <f>+VLOOKUP(F111,Criterio_Verano!$B$5:$C$7,2,FALSE)</f>
        <v>40</v>
      </c>
      <c r="CQ111" s="24">
        <f>+IF(AA111="SI",Criterio_Verano!$C$10,IF(AB111="SI",Criterio_Verano!$C$13,IF(Z111="SI",Criterio_Verano!$C$11,Criterio_Verano!$D$12)))</f>
        <v>10</v>
      </c>
      <c r="CR111" s="24">
        <f>+IF(S111=0,Criterio_Verano!$C$18,IF(S111&lt;Criterio_Verano!$B$16,Criterio_Verano!$C$16,IF(S111&lt;Criterio_Verano!$B$17,Criterio_Verano!$C$17,Criterio_Verano!$C$18)))+IF(AE111="NO",Criterio_Verano!$F$17,Criterio_Verano!$F$16)</f>
        <v>15</v>
      </c>
      <c r="CS111" s="31">
        <f>+IF(AK111="NO",Criterio_Verano!$C$23,IF(AL111="PERSIANAS",Criterio_Verano!$C$21,Criterio_Verano!$C$22)+IF(AM111="DEFICIENTE",Criterio_Verano!$F$22,Criterio_Verano!$F$21))</f>
        <v>15</v>
      </c>
    </row>
    <row r="112" spans="1:97">
      <c r="A112" s="2" t="s">
        <v>996</v>
      </c>
      <c r="B112" s="4" t="s">
        <v>1</v>
      </c>
      <c r="C112" s="29">
        <f t="shared" si="4"/>
        <v>176.25</v>
      </c>
      <c r="D112" s="24">
        <f t="shared" si="5"/>
        <v>80</v>
      </c>
      <c r="E112" s="2" t="s">
        <v>140</v>
      </c>
      <c r="F112" s="3">
        <v>3</v>
      </c>
      <c r="G112" s="4" t="s">
        <v>153</v>
      </c>
      <c r="H112" s="4" t="s">
        <v>34</v>
      </c>
      <c r="I112" s="4" t="s">
        <v>749</v>
      </c>
      <c r="J112" s="29" t="str">
        <f>VLOOKUP(I112,SEV_20000!$B$2:$D$89,3,FALSE)</f>
        <v>Sí</v>
      </c>
      <c r="K112" s="4" t="s">
        <v>997</v>
      </c>
      <c r="L112" s="4" t="s">
        <v>2</v>
      </c>
      <c r="M112" s="4" t="s">
        <v>998</v>
      </c>
      <c r="N112" s="4" t="s">
        <v>999</v>
      </c>
      <c r="O112" s="4" t="s">
        <v>1000</v>
      </c>
      <c r="P112" s="4" t="s">
        <v>13</v>
      </c>
      <c r="Q112" s="4" t="s">
        <v>3</v>
      </c>
      <c r="R112" s="5" t="s">
        <v>1001</v>
      </c>
      <c r="S112" s="4">
        <v>1950</v>
      </c>
      <c r="T112" s="5" t="s">
        <v>1002</v>
      </c>
      <c r="U112" s="5">
        <v>2013</v>
      </c>
      <c r="V112" s="5">
        <v>360</v>
      </c>
      <c r="W112" s="4">
        <v>25</v>
      </c>
      <c r="X112" s="4" t="s">
        <v>4</v>
      </c>
      <c r="Y112" s="4" t="s">
        <v>5</v>
      </c>
      <c r="Z112" s="42" t="s">
        <v>5</v>
      </c>
      <c r="AA112" s="4"/>
      <c r="AB112" s="4" t="s">
        <v>5</v>
      </c>
      <c r="AC112" s="4" t="s">
        <v>5</v>
      </c>
      <c r="AD112" s="4" t="s">
        <v>17</v>
      </c>
      <c r="AE112" s="4" t="s">
        <v>8</v>
      </c>
      <c r="AF112" s="4" t="s">
        <v>22</v>
      </c>
      <c r="AG112" s="4" t="s">
        <v>5</v>
      </c>
      <c r="AH112" s="4" t="s">
        <v>9</v>
      </c>
      <c r="AI112" s="4" t="s">
        <v>5</v>
      </c>
      <c r="AJ112" s="4" t="s">
        <v>10</v>
      </c>
      <c r="AK112" s="4" t="s">
        <v>8</v>
      </c>
      <c r="AL112" s="4" t="s">
        <v>11</v>
      </c>
      <c r="AM112" s="4" t="s">
        <v>11</v>
      </c>
      <c r="AN112" s="4" t="s">
        <v>8</v>
      </c>
      <c r="AO112" s="4" t="s">
        <v>5</v>
      </c>
      <c r="AP112" s="5" t="s">
        <v>12</v>
      </c>
      <c r="AQ112" s="5">
        <v>0</v>
      </c>
      <c r="AR112" s="5">
        <v>0</v>
      </c>
      <c r="AS112" s="4">
        <v>5</v>
      </c>
      <c r="AT112" s="5" t="s">
        <v>5</v>
      </c>
      <c r="AU112" s="4">
        <v>0</v>
      </c>
      <c r="AV112" s="5" t="s">
        <v>8</v>
      </c>
      <c r="AW112" s="4">
        <v>0</v>
      </c>
      <c r="AX112" s="4" t="s">
        <v>8</v>
      </c>
      <c r="AY112" s="5" t="s">
        <v>11</v>
      </c>
      <c r="AZ112" s="4">
        <v>0</v>
      </c>
      <c r="BA112" s="4" t="s">
        <v>13</v>
      </c>
      <c r="BB112" s="5" t="s">
        <v>11</v>
      </c>
      <c r="BC112" s="5">
        <v>0</v>
      </c>
      <c r="BD112" s="4">
        <v>0</v>
      </c>
      <c r="BE112" s="4" t="s">
        <v>8</v>
      </c>
      <c r="BF112" s="4" t="s">
        <v>14</v>
      </c>
      <c r="BG112" s="4" t="s">
        <v>5</v>
      </c>
      <c r="BH112" s="4" t="s">
        <v>8</v>
      </c>
      <c r="BI112" s="4" t="s">
        <v>11</v>
      </c>
      <c r="BJ112" s="4" t="s">
        <v>13</v>
      </c>
      <c r="BK112" s="4" t="s">
        <v>11</v>
      </c>
      <c r="BL112" s="5" t="s">
        <v>11</v>
      </c>
      <c r="BM112" s="5">
        <v>8</v>
      </c>
      <c r="BN112" s="4">
        <v>8</v>
      </c>
      <c r="BO112" s="4" t="s">
        <v>5</v>
      </c>
      <c r="BP112" s="4" t="s">
        <v>5</v>
      </c>
      <c r="BQ112" s="4" t="s">
        <v>8</v>
      </c>
      <c r="BR112" s="4" t="s">
        <v>8</v>
      </c>
      <c r="BS112" s="5" t="s">
        <v>5</v>
      </c>
      <c r="BT112" s="5" t="s">
        <v>11</v>
      </c>
      <c r="BU112" s="5">
        <v>0</v>
      </c>
      <c r="BV112" s="5">
        <v>0</v>
      </c>
      <c r="BW112" s="4">
        <v>0</v>
      </c>
      <c r="BX112" s="5">
        <v>0</v>
      </c>
      <c r="BY112" s="5" t="s">
        <v>5</v>
      </c>
      <c r="BZ112" s="4">
        <v>0</v>
      </c>
      <c r="CA112" s="5">
        <v>0</v>
      </c>
      <c r="CB112" s="4" t="s">
        <v>5</v>
      </c>
      <c r="CC112" s="4">
        <v>0</v>
      </c>
      <c r="CD112" s="4" t="s">
        <v>15</v>
      </c>
      <c r="CE112" s="4" t="s">
        <v>11</v>
      </c>
      <c r="CF112" s="26" t="s">
        <v>15</v>
      </c>
      <c r="CG112" s="35" t="s">
        <v>1651</v>
      </c>
      <c r="CH112" s="27">
        <f>VLOOKUP(E112,Criterio_Invierno!$B$5:$C$8,2,0)</f>
        <v>10</v>
      </c>
      <c r="CI112" s="24">
        <f>+VLOOKUP(F112,Criterio_Invierno!$B$10:$C$13,2,0)</f>
        <v>2.5</v>
      </c>
      <c r="CJ112" s="29">
        <f>+IF(X112="Mañana y tarde",Criterio_Invierno!$C$16,IF(X112="Solo mañana",Criterio_Invierno!$C$15,Criterio_Invierno!$C$17))</f>
        <v>5</v>
      </c>
      <c r="CK112" s="24">
        <f>+IF(S112=0,Criterio_Invierno!$C$22,IF(S112&lt;Criterio_Invierno!$B$20,Criterio_Invierno!$C$20,IF(S112&lt;Criterio_Invierno!$B$21,Criterio_Invierno!$C$21,0)))*IF(AN112="SI",Criterio_Invierno!$F$20,Criterio_Invierno!$F$21)*IF(AI112="SI",Criterio_Invierno!$J$20,Criterio_Invierno!$J$21)</f>
        <v>30</v>
      </c>
      <c r="CL112" s="29">
        <f>(IF(AE112="NO",Criterio_Invierno!$C$25,IF(AE112="SI",Criterio_Invierno!$C$26,0))+VLOOKUP(AF112,Criterio_Invierno!$E$25:$F$29,2,FALSE)+IF(AK112="-",Criterio_Invierno!$I$30,IF(ISERROR(VLOOKUP(CONCATENATE(AL112,"-",AM112),Criterio_Invierno!$H$25:$I$29,2,FALSE)),Criterio_Invierno!$I$29,VLOOKUP(CONCATENATE(AL112,"-",AM112),Criterio_Invierno!$H$25:$I$29,2,FALSE))))*IF(AG112="SI",Criterio_Invierno!$L$25,Criterio_Invierno!$L$26)</f>
        <v>70</v>
      </c>
      <c r="CM112" s="24">
        <f>+IF(AR112&gt;Criterio_Invierno!$B$33,Criterio_Invierno!$C$33,0)+IF(AU112&gt;Criterio_Invierno!$E$33,Criterio_Invierno!$F$33,0)+IF(BG112="NO",Criterio_Invierno!$I$33,0)</f>
        <v>0</v>
      </c>
      <c r="CN112" s="24">
        <f>+IF(V112&gt;=Criterio_Invierno!$B$36,Criterio_Invierno!$C$37,IF(V112&gt;=Criterio_Invierno!$B$35,Criterio_Invierno!$C$36,Criterio_Invierno!$C$35))</f>
        <v>1.5</v>
      </c>
      <c r="CO112" s="30">
        <f>IF(CD112="-",Criterio_Invierno!$G$40,VLOOKUP(CE112,Criterio_Invierno!$B$39:$C$46,2,FALSE))</f>
        <v>1</v>
      </c>
      <c r="CP112" s="28">
        <f>+VLOOKUP(F112,Criterio_Verano!$B$5:$C$7,2,FALSE)</f>
        <v>20</v>
      </c>
      <c r="CQ112" s="24">
        <f>+IF(AA112="SI",Criterio_Verano!$C$10,IF(AB112="SI",Criterio_Verano!$C$13,IF(Z112="SI",Criterio_Verano!$C$11,Criterio_Verano!$D$12)))</f>
        <v>20</v>
      </c>
      <c r="CR112" s="24">
        <f>+IF(S112=0,Criterio_Verano!$C$18,IF(S112&lt;Criterio_Verano!$B$16,Criterio_Verano!$C$16,IF(S112&lt;Criterio_Verano!$B$17,Criterio_Verano!$C$17,Criterio_Verano!$C$18)))+IF(AE112="NO",Criterio_Verano!$F$17,Criterio_Verano!$F$16)</f>
        <v>15</v>
      </c>
      <c r="CS112" s="31">
        <f>+IF(AK112="NO",Criterio_Verano!$C$23,IF(AL112="PERSIANAS",Criterio_Verano!$C$21,Criterio_Verano!$C$22)+IF(AM112="DEFICIENTE",Criterio_Verano!$F$22,Criterio_Verano!$F$21))</f>
        <v>25</v>
      </c>
    </row>
    <row r="113" spans="1:97">
      <c r="A113" s="2" t="s">
        <v>1283</v>
      </c>
      <c r="B113" s="4" t="s">
        <v>1</v>
      </c>
      <c r="C113" s="29">
        <f t="shared" si="4"/>
        <v>92.5</v>
      </c>
      <c r="D113" s="24">
        <f t="shared" si="5"/>
        <v>80</v>
      </c>
      <c r="E113" s="2" t="s">
        <v>140</v>
      </c>
      <c r="F113" s="3">
        <v>3</v>
      </c>
      <c r="G113" s="4" t="s">
        <v>645</v>
      </c>
      <c r="H113" s="4" t="s">
        <v>34</v>
      </c>
      <c r="I113" s="4" t="s">
        <v>823</v>
      </c>
      <c r="J113" s="29" t="str">
        <f>VLOOKUP(I113,SEV_20000!$B$2:$D$89,3,FALSE)</f>
        <v>Sí</v>
      </c>
      <c r="K113" s="4" t="s">
        <v>1284</v>
      </c>
      <c r="L113" s="4" t="s">
        <v>2</v>
      </c>
      <c r="M113" s="4" t="s">
        <v>1285</v>
      </c>
      <c r="N113" s="4" t="s">
        <v>1286</v>
      </c>
      <c r="O113" s="4" t="s">
        <v>1287</v>
      </c>
      <c r="P113" s="4" t="s">
        <v>1288</v>
      </c>
      <c r="Q113" s="4" t="s">
        <v>3</v>
      </c>
      <c r="R113" s="5" t="s">
        <v>1289</v>
      </c>
      <c r="S113" s="4">
        <v>1960</v>
      </c>
      <c r="T113" s="5" t="s">
        <v>1290</v>
      </c>
      <c r="U113" s="5">
        <v>1990</v>
      </c>
      <c r="V113" s="5">
        <v>200</v>
      </c>
      <c r="W113" s="4">
        <v>20</v>
      </c>
      <c r="X113" s="4" t="s">
        <v>16</v>
      </c>
      <c r="Y113" s="4" t="s">
        <v>5</v>
      </c>
      <c r="Z113" s="42" t="s">
        <v>5</v>
      </c>
      <c r="AA113" s="4"/>
      <c r="AB113" s="4" t="s">
        <v>5</v>
      </c>
      <c r="AC113" s="4" t="s">
        <v>5</v>
      </c>
      <c r="AD113" s="4" t="s">
        <v>6</v>
      </c>
      <c r="AE113" s="4" t="s">
        <v>8</v>
      </c>
      <c r="AF113" s="4" t="s">
        <v>7</v>
      </c>
      <c r="AG113" s="4" t="s">
        <v>5</v>
      </c>
      <c r="AH113" s="4" t="s">
        <v>25</v>
      </c>
      <c r="AI113" s="4" t="s">
        <v>8</v>
      </c>
      <c r="AJ113" s="4" t="s">
        <v>11</v>
      </c>
      <c r="AK113" s="4" t="s">
        <v>5</v>
      </c>
      <c r="AL113" s="4" t="s">
        <v>19</v>
      </c>
      <c r="AM113" s="4" t="s">
        <v>20</v>
      </c>
      <c r="AN113" s="4" t="s">
        <v>8</v>
      </c>
      <c r="AO113" s="4" t="s">
        <v>8</v>
      </c>
      <c r="AP113" s="5" t="s">
        <v>11</v>
      </c>
      <c r="AQ113" s="5">
        <v>0</v>
      </c>
      <c r="AR113" s="5">
        <v>0</v>
      </c>
      <c r="AS113" s="4">
        <v>0</v>
      </c>
      <c r="AT113" s="5" t="s">
        <v>11</v>
      </c>
      <c r="AU113" s="4">
        <v>0</v>
      </c>
      <c r="AV113" s="5" t="s">
        <v>5</v>
      </c>
      <c r="AW113" s="4">
        <v>10</v>
      </c>
      <c r="AX113" s="4" t="s">
        <v>8</v>
      </c>
      <c r="AY113" s="5" t="s">
        <v>11</v>
      </c>
      <c r="AZ113" s="4">
        <v>0</v>
      </c>
      <c r="BA113" s="4" t="s">
        <v>13</v>
      </c>
      <c r="BB113" s="5" t="s">
        <v>11</v>
      </c>
      <c r="BC113" s="5">
        <v>0</v>
      </c>
      <c r="BD113" s="4">
        <v>0</v>
      </c>
      <c r="BE113" s="4" t="s">
        <v>8</v>
      </c>
      <c r="BF113" s="4" t="s">
        <v>14</v>
      </c>
      <c r="BG113" s="4" t="s">
        <v>5</v>
      </c>
      <c r="BH113" s="4" t="s">
        <v>8</v>
      </c>
      <c r="BI113" s="4" t="s">
        <v>11</v>
      </c>
      <c r="BJ113" s="4" t="s">
        <v>13</v>
      </c>
      <c r="BK113" s="4" t="s">
        <v>11</v>
      </c>
      <c r="BL113" s="5" t="s">
        <v>11</v>
      </c>
      <c r="BM113" s="5">
        <v>1</v>
      </c>
      <c r="BN113" s="4">
        <v>10</v>
      </c>
      <c r="BO113" s="4" t="s">
        <v>8</v>
      </c>
      <c r="BP113" s="4" t="s">
        <v>11</v>
      </c>
      <c r="BQ113" s="4" t="s">
        <v>11</v>
      </c>
      <c r="BR113" s="4" t="s">
        <v>11</v>
      </c>
      <c r="BS113" s="5" t="s">
        <v>11</v>
      </c>
      <c r="BT113" s="5" t="s">
        <v>11</v>
      </c>
      <c r="BU113" s="5">
        <v>0</v>
      </c>
      <c r="BV113" s="5">
        <v>0</v>
      </c>
      <c r="BW113" s="4">
        <v>0</v>
      </c>
      <c r="BX113" s="5">
        <v>0</v>
      </c>
      <c r="BY113" s="5" t="s">
        <v>11</v>
      </c>
      <c r="BZ113" s="4">
        <v>0</v>
      </c>
      <c r="CA113" s="5">
        <v>0</v>
      </c>
      <c r="CB113" s="4" t="s">
        <v>8</v>
      </c>
      <c r="CC113" s="4">
        <v>0</v>
      </c>
      <c r="CD113" s="4" t="s">
        <v>8</v>
      </c>
      <c r="CE113" s="4" t="s">
        <v>11</v>
      </c>
      <c r="CF113" s="26" t="s">
        <v>8</v>
      </c>
      <c r="CG113" s="35" t="s">
        <v>1703</v>
      </c>
      <c r="CH113" s="27">
        <f>VLOOKUP(E113,Criterio_Invierno!$B$5:$C$8,2,0)</f>
        <v>10</v>
      </c>
      <c r="CI113" s="24">
        <f>+VLOOKUP(F113,Criterio_Invierno!$B$10:$C$13,2,0)</f>
        <v>2.5</v>
      </c>
      <c r="CJ113" s="29">
        <f>+IF(X113="Mañana y tarde",Criterio_Invierno!$C$16,IF(X113="Solo mañana",Criterio_Invierno!$C$15,Criterio_Invierno!$C$17))</f>
        <v>15</v>
      </c>
      <c r="CK113" s="24">
        <f>+IF(S113=0,Criterio_Invierno!$C$22,IF(S113&lt;Criterio_Invierno!$B$20,Criterio_Invierno!$C$20,IF(S113&lt;Criterio_Invierno!$B$21,Criterio_Invierno!$C$21,0)))*IF(AN113="SI",Criterio_Invierno!$F$20,Criterio_Invierno!$F$21)*IF(AI113="SI",Criterio_Invierno!$J$20,Criterio_Invierno!$J$21)</f>
        <v>15</v>
      </c>
      <c r="CL113" s="29">
        <f>(IF(AE113="NO",Criterio_Invierno!$C$25,IF(AE113="SI",Criterio_Invierno!$C$26,0))+VLOOKUP(AF113,Criterio_Invierno!$E$25:$F$29,2,FALSE)+IF(AK113="-",Criterio_Invierno!$I$30,IF(ISERROR(VLOOKUP(CONCATENATE(AL113,"-",AM113),Criterio_Invierno!$H$25:$I$29,2,FALSE)),Criterio_Invierno!$I$29,VLOOKUP(CONCATENATE(AL113,"-",AM113),Criterio_Invierno!$H$25:$I$29,2,FALSE))))*IF(AG113="SI",Criterio_Invierno!$L$25,Criterio_Invierno!$L$26)</f>
        <v>50</v>
      </c>
      <c r="CM113" s="24">
        <f>+IF(AR113&gt;Criterio_Invierno!$B$33,Criterio_Invierno!$C$33,0)+IF(AU113&gt;Criterio_Invierno!$E$33,Criterio_Invierno!$F$33,0)+IF(BG113="NO",Criterio_Invierno!$I$33,0)</f>
        <v>0</v>
      </c>
      <c r="CN113" s="24">
        <f>+IF(V113&gt;=Criterio_Invierno!$B$36,Criterio_Invierno!$C$37,IF(V113&gt;=Criterio_Invierno!$B$35,Criterio_Invierno!$C$36,Criterio_Invierno!$C$35))</f>
        <v>1</v>
      </c>
      <c r="CO113" s="30">
        <f>IF(CD113="-",Criterio_Invierno!$G$40,VLOOKUP(CE113,Criterio_Invierno!$B$39:$C$46,2,FALSE))</f>
        <v>1</v>
      </c>
      <c r="CP113" s="28">
        <f>+VLOOKUP(F113,Criterio_Verano!$B$5:$C$7,2,FALSE)</f>
        <v>20</v>
      </c>
      <c r="CQ113" s="24">
        <f>+IF(AA113="SI",Criterio_Verano!$C$10,IF(AB113="SI",Criterio_Verano!$C$13,IF(Z113="SI",Criterio_Verano!$C$11,Criterio_Verano!$D$12)))</f>
        <v>20</v>
      </c>
      <c r="CR113" s="24">
        <f>+IF(S113=0,Criterio_Verano!$C$18,IF(S113&lt;Criterio_Verano!$B$16,Criterio_Verano!$C$16,IF(S113&lt;Criterio_Verano!$B$17,Criterio_Verano!$C$17,Criterio_Verano!$C$18)))+IF(AE113="NO",Criterio_Verano!$F$17,Criterio_Verano!$F$16)</f>
        <v>15</v>
      </c>
      <c r="CS113" s="31">
        <f>+IF(AK113="NO",Criterio_Verano!$C$23,IF(AL113="PERSIANAS",Criterio_Verano!$C$21,Criterio_Verano!$C$22)+IF(AM113="DEFICIENTE",Criterio_Verano!$F$22,Criterio_Verano!$F$21))</f>
        <v>25</v>
      </c>
    </row>
    <row r="114" spans="1:97">
      <c r="A114" s="2" t="s">
        <v>879</v>
      </c>
      <c r="B114" s="4" t="s">
        <v>1</v>
      </c>
      <c r="C114" s="29">
        <f t="shared" si="4"/>
        <v>155</v>
      </c>
      <c r="D114" s="24">
        <f t="shared" si="5"/>
        <v>80</v>
      </c>
      <c r="E114" s="2" t="s">
        <v>139</v>
      </c>
      <c r="F114" s="3">
        <v>3</v>
      </c>
      <c r="G114" s="4" t="s">
        <v>880</v>
      </c>
      <c r="H114" s="4" t="s">
        <v>34</v>
      </c>
      <c r="I114" s="4" t="s">
        <v>475</v>
      </c>
      <c r="J114" s="29" t="str">
        <f>VLOOKUP(I114,SEV_20000!$B$2:$D$89,3,FALSE)</f>
        <v>Sí</v>
      </c>
      <c r="K114" s="4" t="s">
        <v>881</v>
      </c>
      <c r="L114" s="4" t="s">
        <v>2</v>
      </c>
      <c r="M114" s="4" t="s">
        <v>882</v>
      </c>
      <c r="N114" s="4" t="s">
        <v>883</v>
      </c>
      <c r="O114" s="4" t="s">
        <v>884</v>
      </c>
      <c r="P114" s="4" t="s">
        <v>884</v>
      </c>
      <c r="Q114" s="4" t="s">
        <v>3</v>
      </c>
      <c r="R114" s="5" t="s">
        <v>895</v>
      </c>
      <c r="S114" s="4">
        <v>1940</v>
      </c>
      <c r="T114" s="5" t="s">
        <v>896</v>
      </c>
      <c r="U114" s="5">
        <v>2014</v>
      </c>
      <c r="V114" s="5">
        <v>150</v>
      </c>
      <c r="W114" s="4">
        <v>8</v>
      </c>
      <c r="X114" s="4" t="s">
        <v>16</v>
      </c>
      <c r="Y114" s="4" t="s">
        <v>8</v>
      </c>
      <c r="Z114" s="42" t="s">
        <v>5</v>
      </c>
      <c r="AA114" s="4"/>
      <c r="AB114" s="4" t="s">
        <v>5</v>
      </c>
      <c r="AC114" s="4" t="s">
        <v>5</v>
      </c>
      <c r="AD114" s="4" t="s">
        <v>6</v>
      </c>
      <c r="AE114" s="4" t="s">
        <v>8</v>
      </c>
      <c r="AF114" s="4" t="s">
        <v>93</v>
      </c>
      <c r="AG114" s="4" t="s">
        <v>5</v>
      </c>
      <c r="AH114" s="4" t="s">
        <v>18</v>
      </c>
      <c r="AI114" s="4" t="s">
        <v>5</v>
      </c>
      <c r="AJ114" s="4" t="s">
        <v>10</v>
      </c>
      <c r="AK114" s="4" t="s">
        <v>8</v>
      </c>
      <c r="AL114" s="4" t="s">
        <v>11</v>
      </c>
      <c r="AM114" s="4" t="s">
        <v>11</v>
      </c>
      <c r="AN114" s="4" t="s">
        <v>5</v>
      </c>
      <c r="AO114" s="4" t="s">
        <v>8</v>
      </c>
      <c r="AP114" s="5" t="s">
        <v>11</v>
      </c>
      <c r="AQ114" s="5">
        <v>0</v>
      </c>
      <c r="AR114" s="5">
        <v>0</v>
      </c>
      <c r="AS114" s="4">
        <v>0</v>
      </c>
      <c r="AT114" s="5" t="s">
        <v>11</v>
      </c>
      <c r="AU114" s="4">
        <v>0</v>
      </c>
      <c r="AV114" s="5" t="s">
        <v>8</v>
      </c>
      <c r="AW114" s="4">
        <v>0</v>
      </c>
      <c r="AX114" s="4" t="s">
        <v>5</v>
      </c>
      <c r="AY114" s="5" t="s">
        <v>26</v>
      </c>
      <c r="AZ114" s="4">
        <v>8</v>
      </c>
      <c r="BA114" s="4" t="s">
        <v>8</v>
      </c>
      <c r="BB114" s="5" t="s">
        <v>8</v>
      </c>
      <c r="BC114" s="5">
        <v>5</v>
      </c>
      <c r="BD114" s="4">
        <v>4</v>
      </c>
      <c r="BE114" s="4" t="s">
        <v>5</v>
      </c>
      <c r="BF114" s="4" t="s">
        <v>14</v>
      </c>
      <c r="BG114" s="4" t="s">
        <v>5</v>
      </c>
      <c r="BH114" s="4" t="s">
        <v>5</v>
      </c>
      <c r="BI114" s="4" t="s">
        <v>8</v>
      </c>
      <c r="BJ114" s="4" t="s">
        <v>8</v>
      </c>
      <c r="BK114" s="4" t="s">
        <v>8</v>
      </c>
      <c r="BL114" s="5" t="s">
        <v>5</v>
      </c>
      <c r="BM114" s="5">
        <v>8</v>
      </c>
      <c r="BN114" s="4">
        <v>6</v>
      </c>
      <c r="BO114" s="4" t="s">
        <v>8</v>
      </c>
      <c r="BP114" s="4" t="s">
        <v>11</v>
      </c>
      <c r="BQ114" s="4" t="s">
        <v>11</v>
      </c>
      <c r="BR114" s="4" t="s">
        <v>11</v>
      </c>
      <c r="BS114" s="5" t="s">
        <v>11</v>
      </c>
      <c r="BT114" s="5" t="s">
        <v>11</v>
      </c>
      <c r="BU114" s="5">
        <v>0</v>
      </c>
      <c r="BV114" s="5">
        <v>0</v>
      </c>
      <c r="BW114" s="4">
        <v>0</v>
      </c>
      <c r="BX114" s="5">
        <v>0</v>
      </c>
      <c r="BY114" s="5" t="s">
        <v>11</v>
      </c>
      <c r="BZ114" s="4">
        <v>0</v>
      </c>
      <c r="CA114" s="5">
        <v>0</v>
      </c>
      <c r="CB114" s="4" t="s">
        <v>8</v>
      </c>
      <c r="CC114" s="4">
        <v>0</v>
      </c>
      <c r="CD114" s="4" t="s">
        <v>8</v>
      </c>
      <c r="CE114" s="4" t="s">
        <v>11</v>
      </c>
      <c r="CF114" s="26" t="s">
        <v>8</v>
      </c>
      <c r="CG114" s="35" t="s">
        <v>1636</v>
      </c>
      <c r="CH114" s="27">
        <f>VLOOKUP(E114,Criterio_Invierno!$B$5:$C$8,2,0)</f>
        <v>7.5</v>
      </c>
      <c r="CI114" s="24">
        <f>+VLOOKUP(F114,Criterio_Invierno!$B$10:$C$13,2,0)</f>
        <v>2.5</v>
      </c>
      <c r="CJ114" s="29">
        <f>+IF(X114="Mañana y tarde",Criterio_Invierno!$C$16,IF(X114="Solo mañana",Criterio_Invierno!$C$15,Criterio_Invierno!$C$17))</f>
        <v>15</v>
      </c>
      <c r="CK114" s="24">
        <f>+IF(S114=0,Criterio_Invierno!$C$22,IF(S114&lt;Criterio_Invierno!$B$20,Criterio_Invierno!$C$20,IF(S114&lt;Criterio_Invierno!$B$21,Criterio_Invierno!$C$21,0)))*IF(AN114="SI",Criterio_Invierno!$F$20,Criterio_Invierno!$F$21)*IF(AI114="SI",Criterio_Invierno!$J$20,Criterio_Invierno!$J$21)</f>
        <v>60</v>
      </c>
      <c r="CL114" s="29">
        <f>(IF(AE114="NO",Criterio_Invierno!$C$25,IF(AE114="SI",Criterio_Invierno!$C$26,0))+VLOOKUP(AF114,Criterio_Invierno!$E$25:$F$29,2,FALSE)+IF(AK114="-",Criterio_Invierno!$I$30,IF(ISERROR(VLOOKUP(CONCATENATE(AL114,"-",AM114),Criterio_Invierno!$H$25:$I$29,2,FALSE)),Criterio_Invierno!$I$29,VLOOKUP(CONCATENATE(AL114,"-",AM114),Criterio_Invierno!$H$25:$I$29,2,FALSE))))*IF(AG114="SI",Criterio_Invierno!$L$25,Criterio_Invierno!$L$26)</f>
        <v>70</v>
      </c>
      <c r="CM114" s="24">
        <f>+IF(AR114&gt;Criterio_Invierno!$B$33,Criterio_Invierno!$C$33,0)+IF(AU114&gt;Criterio_Invierno!$E$33,Criterio_Invierno!$F$33,0)+IF(BG114="NO",Criterio_Invierno!$I$33,0)</f>
        <v>0</v>
      </c>
      <c r="CN114" s="24">
        <f>+IF(V114&gt;=Criterio_Invierno!$B$36,Criterio_Invierno!$C$37,IF(V114&gt;=Criterio_Invierno!$B$35,Criterio_Invierno!$C$36,Criterio_Invierno!$C$35))</f>
        <v>1</v>
      </c>
      <c r="CO114" s="30">
        <f>IF(CD114="-",Criterio_Invierno!$G$40,VLOOKUP(CE114,Criterio_Invierno!$B$39:$C$46,2,FALSE))</f>
        <v>1</v>
      </c>
      <c r="CP114" s="28">
        <f>+VLOOKUP(F114,Criterio_Verano!$B$5:$C$7,2,FALSE)</f>
        <v>20</v>
      </c>
      <c r="CQ114" s="24">
        <f>+IF(AA114="SI",Criterio_Verano!$C$10,IF(AB114="SI",Criterio_Verano!$C$13,IF(Z114="SI",Criterio_Verano!$C$11,Criterio_Verano!$D$12)))</f>
        <v>20</v>
      </c>
      <c r="CR114" s="24">
        <f>+IF(S114=0,Criterio_Verano!$C$18,IF(S114&lt;Criterio_Verano!$B$16,Criterio_Verano!$C$16,IF(S114&lt;Criterio_Verano!$B$17,Criterio_Verano!$C$17,Criterio_Verano!$C$18)))+IF(AE114="NO",Criterio_Verano!$F$17,Criterio_Verano!$F$16)</f>
        <v>15</v>
      </c>
      <c r="CS114" s="31">
        <f>+IF(AK114="NO",Criterio_Verano!$C$23,IF(AL114="PERSIANAS",Criterio_Verano!$C$21,Criterio_Verano!$C$22)+IF(AM114="DEFICIENTE",Criterio_Verano!$F$22,Criterio_Verano!$F$21))</f>
        <v>25</v>
      </c>
    </row>
    <row r="115" spans="1:97">
      <c r="A115" s="2" t="s">
        <v>807</v>
      </c>
      <c r="B115" s="4" t="s">
        <v>1</v>
      </c>
      <c r="C115" s="29">
        <f t="shared" si="4"/>
        <v>172.5</v>
      </c>
      <c r="D115" s="24">
        <f t="shared" si="5"/>
        <v>80</v>
      </c>
      <c r="E115" s="2" t="s">
        <v>139</v>
      </c>
      <c r="F115" s="3">
        <v>3</v>
      </c>
      <c r="G115" s="4" t="s">
        <v>808</v>
      </c>
      <c r="H115" s="4" t="s">
        <v>34</v>
      </c>
      <c r="I115" s="4" t="s">
        <v>376</v>
      </c>
      <c r="J115" s="29" t="str">
        <f>VLOOKUP(I115,SEV_20000!$B$2:$D$89,3,FALSE)</f>
        <v>Sí</v>
      </c>
      <c r="K115" s="4" t="s">
        <v>809</v>
      </c>
      <c r="L115" s="4" t="s">
        <v>2</v>
      </c>
      <c r="M115" s="4" t="s">
        <v>810</v>
      </c>
      <c r="N115" s="4" t="s">
        <v>811</v>
      </c>
      <c r="O115" s="4" t="s">
        <v>812</v>
      </c>
      <c r="P115" s="4" t="s">
        <v>812</v>
      </c>
      <c r="Q115" s="4" t="s">
        <v>30</v>
      </c>
      <c r="R115" s="5" t="s">
        <v>57</v>
      </c>
      <c r="S115" s="4">
        <v>1974</v>
      </c>
      <c r="T115" s="5" t="s">
        <v>13</v>
      </c>
      <c r="U115" s="5">
        <v>0</v>
      </c>
      <c r="V115" s="5">
        <v>351</v>
      </c>
      <c r="W115" s="4">
        <v>15</v>
      </c>
      <c r="X115" s="4" t="s">
        <v>4</v>
      </c>
      <c r="Y115" s="4" t="s">
        <v>5</v>
      </c>
      <c r="Z115" s="42" t="s">
        <v>5</v>
      </c>
      <c r="AA115" s="4"/>
      <c r="AB115" s="4" t="s">
        <v>5</v>
      </c>
      <c r="AC115" s="4" t="s">
        <v>5</v>
      </c>
      <c r="AD115" s="4" t="s">
        <v>17</v>
      </c>
      <c r="AE115" s="4" t="s">
        <v>8</v>
      </c>
      <c r="AF115" s="4" t="s">
        <v>22</v>
      </c>
      <c r="AG115" s="4" t="s">
        <v>5</v>
      </c>
      <c r="AH115" s="4" t="s">
        <v>9</v>
      </c>
      <c r="AI115" s="4" t="s">
        <v>8</v>
      </c>
      <c r="AJ115" s="4" t="s">
        <v>11</v>
      </c>
      <c r="AK115" s="4" t="s">
        <v>8</v>
      </c>
      <c r="AL115" s="4" t="s">
        <v>11</v>
      </c>
      <c r="AM115" s="4" t="s">
        <v>11</v>
      </c>
      <c r="AN115" s="4" t="s">
        <v>5</v>
      </c>
      <c r="AO115" s="4" t="s">
        <v>8</v>
      </c>
      <c r="AP115" s="5" t="s">
        <v>11</v>
      </c>
      <c r="AQ115" s="5">
        <v>0</v>
      </c>
      <c r="AR115" s="5">
        <v>0</v>
      </c>
      <c r="AS115" s="4">
        <v>0</v>
      </c>
      <c r="AT115" s="5" t="s">
        <v>11</v>
      </c>
      <c r="AU115" s="4">
        <v>0</v>
      </c>
      <c r="AV115" s="5" t="s">
        <v>8</v>
      </c>
      <c r="AW115" s="4">
        <v>0</v>
      </c>
      <c r="AX115" s="4" t="s">
        <v>5</v>
      </c>
      <c r="AY115" s="5" t="s">
        <v>26</v>
      </c>
      <c r="AZ115" s="4">
        <v>15</v>
      </c>
      <c r="BA115" s="4" t="s">
        <v>5</v>
      </c>
      <c r="BB115" s="5" t="s">
        <v>5</v>
      </c>
      <c r="BC115" s="5">
        <v>0</v>
      </c>
      <c r="BD115" s="4">
        <v>0</v>
      </c>
      <c r="BE115" s="4" t="s">
        <v>5</v>
      </c>
      <c r="BF115" s="4" t="s">
        <v>60</v>
      </c>
      <c r="BG115" s="4" t="s">
        <v>5</v>
      </c>
      <c r="BH115" s="4" t="s">
        <v>8</v>
      </c>
      <c r="BI115" s="4" t="s">
        <v>11</v>
      </c>
      <c r="BJ115" s="4" t="s">
        <v>13</v>
      </c>
      <c r="BK115" s="4" t="s">
        <v>11</v>
      </c>
      <c r="BL115" s="5" t="s">
        <v>11</v>
      </c>
      <c r="BM115" s="5">
        <v>15</v>
      </c>
      <c r="BN115" s="4">
        <v>14</v>
      </c>
      <c r="BO115" s="4" t="s">
        <v>8</v>
      </c>
      <c r="BP115" s="4" t="s">
        <v>11</v>
      </c>
      <c r="BQ115" s="4" t="s">
        <v>11</v>
      </c>
      <c r="BR115" s="4" t="s">
        <v>11</v>
      </c>
      <c r="BS115" s="5" t="s">
        <v>11</v>
      </c>
      <c r="BT115" s="5" t="s">
        <v>11</v>
      </c>
      <c r="BU115" s="5">
        <v>0</v>
      </c>
      <c r="BV115" s="5">
        <v>0</v>
      </c>
      <c r="BW115" s="4">
        <v>0</v>
      </c>
      <c r="BX115" s="5">
        <v>0</v>
      </c>
      <c r="BY115" s="5" t="s">
        <v>11</v>
      </c>
      <c r="BZ115" s="4">
        <v>0</v>
      </c>
      <c r="CA115" s="5">
        <v>0</v>
      </c>
      <c r="CB115" s="4" t="s">
        <v>8</v>
      </c>
      <c r="CC115" s="4">
        <v>0</v>
      </c>
      <c r="CD115" s="4" t="s">
        <v>15</v>
      </c>
      <c r="CE115" s="4" t="s">
        <v>11</v>
      </c>
      <c r="CF115" s="26" t="s">
        <v>15</v>
      </c>
      <c r="CG115" s="35" t="s">
        <v>1718</v>
      </c>
      <c r="CH115" s="27">
        <f>VLOOKUP(E115,Criterio_Invierno!$B$5:$C$8,2,0)</f>
        <v>7.5</v>
      </c>
      <c r="CI115" s="24">
        <f>+VLOOKUP(F115,Criterio_Invierno!$B$10:$C$13,2,0)</f>
        <v>2.5</v>
      </c>
      <c r="CJ115" s="29">
        <f>+IF(X115="Mañana y tarde",Criterio_Invierno!$C$16,IF(X115="Solo mañana",Criterio_Invierno!$C$15,Criterio_Invierno!$C$17))</f>
        <v>5</v>
      </c>
      <c r="CK115" s="24">
        <f>+IF(S115=0,Criterio_Invierno!$C$22,IF(S115&lt;Criterio_Invierno!$B$20,Criterio_Invierno!$C$20,IF(S115&lt;Criterio_Invierno!$B$21,Criterio_Invierno!$C$21,0)))*IF(AN115="SI",Criterio_Invierno!$F$20,Criterio_Invierno!$F$21)*IF(AI115="SI",Criterio_Invierno!$J$20,Criterio_Invierno!$J$21)</f>
        <v>30</v>
      </c>
      <c r="CL115" s="29">
        <f>(IF(AE115="NO",Criterio_Invierno!$C$25,IF(AE115="SI",Criterio_Invierno!$C$26,0))+VLOOKUP(AF115,Criterio_Invierno!$E$25:$F$29,2,FALSE)+IF(AK115="-",Criterio_Invierno!$I$30,IF(ISERROR(VLOOKUP(CONCATENATE(AL115,"-",AM115),Criterio_Invierno!$H$25:$I$29,2,FALSE)),Criterio_Invierno!$I$29,VLOOKUP(CONCATENATE(AL115,"-",AM115),Criterio_Invierno!$H$25:$I$29,2,FALSE))))*IF(AG115="SI",Criterio_Invierno!$L$25,Criterio_Invierno!$L$26)</f>
        <v>70</v>
      </c>
      <c r="CM115" s="24">
        <f>+IF(AR115&gt;Criterio_Invierno!$B$33,Criterio_Invierno!$C$33,0)+IF(AU115&gt;Criterio_Invierno!$E$33,Criterio_Invierno!$F$33,0)+IF(BG115="NO",Criterio_Invierno!$I$33,0)</f>
        <v>0</v>
      </c>
      <c r="CN115" s="24">
        <f>+IF(V115&gt;=Criterio_Invierno!$B$36,Criterio_Invierno!$C$37,IF(V115&gt;=Criterio_Invierno!$B$35,Criterio_Invierno!$C$36,Criterio_Invierno!$C$35))</f>
        <v>1.5</v>
      </c>
      <c r="CO115" s="30">
        <f>IF(CD115="-",Criterio_Invierno!$G$40,VLOOKUP(CE115,Criterio_Invierno!$B$39:$C$46,2,FALSE))</f>
        <v>1</v>
      </c>
      <c r="CP115" s="28">
        <f>+VLOOKUP(F115,Criterio_Verano!$B$5:$C$7,2,FALSE)</f>
        <v>20</v>
      </c>
      <c r="CQ115" s="24">
        <f>+IF(AA115="SI",Criterio_Verano!$C$10,IF(AB115="SI",Criterio_Verano!$C$13,IF(Z115="SI",Criterio_Verano!$C$11,Criterio_Verano!$D$12)))</f>
        <v>20</v>
      </c>
      <c r="CR115" s="24">
        <f>+IF(S115=0,Criterio_Verano!$C$18,IF(S115&lt;Criterio_Verano!$B$16,Criterio_Verano!$C$16,IF(S115&lt;Criterio_Verano!$B$17,Criterio_Verano!$C$17,Criterio_Verano!$C$18)))+IF(AE115="NO",Criterio_Verano!$F$17,Criterio_Verano!$F$16)</f>
        <v>15</v>
      </c>
      <c r="CS115" s="31">
        <f>+IF(AK115="NO",Criterio_Verano!$C$23,IF(AL115="PERSIANAS",Criterio_Verano!$C$21,Criterio_Verano!$C$22)+IF(AM115="DEFICIENTE",Criterio_Verano!$F$22,Criterio_Verano!$F$21))</f>
        <v>25</v>
      </c>
    </row>
    <row r="116" spans="1:97">
      <c r="A116" s="2" t="s">
        <v>814</v>
      </c>
      <c r="B116" s="4" t="s">
        <v>1</v>
      </c>
      <c r="C116" s="29">
        <f t="shared" si="4"/>
        <v>102.5</v>
      </c>
      <c r="D116" s="24">
        <f t="shared" si="5"/>
        <v>77.5</v>
      </c>
      <c r="E116" s="2" t="s">
        <v>139</v>
      </c>
      <c r="F116" s="3">
        <v>3</v>
      </c>
      <c r="G116" s="4" t="s">
        <v>75</v>
      </c>
      <c r="H116" s="4" t="s">
        <v>34</v>
      </c>
      <c r="I116" s="4" t="s">
        <v>815</v>
      </c>
      <c r="J116" s="29" t="str">
        <f>VLOOKUP(I116,SEV_20000!$B$2:$D$89,3,FALSE)</f>
        <v>Sí</v>
      </c>
      <c r="K116" s="4" t="s">
        <v>816</v>
      </c>
      <c r="L116" s="4" t="s">
        <v>2</v>
      </c>
      <c r="M116" s="4" t="s">
        <v>817</v>
      </c>
      <c r="N116" s="4" t="s">
        <v>818</v>
      </c>
      <c r="O116" s="4" t="s">
        <v>819</v>
      </c>
      <c r="P116" s="4" t="s">
        <v>820</v>
      </c>
      <c r="Q116" s="4" t="s">
        <v>3</v>
      </c>
      <c r="R116" s="5" t="s">
        <v>821</v>
      </c>
      <c r="S116" s="4">
        <v>1980</v>
      </c>
      <c r="T116" s="5" t="s">
        <v>822</v>
      </c>
      <c r="U116" s="5">
        <v>2010</v>
      </c>
      <c r="V116" s="5">
        <v>1</v>
      </c>
      <c r="W116" s="4">
        <v>10</v>
      </c>
      <c r="X116" s="4" t="s">
        <v>4</v>
      </c>
      <c r="Y116" s="4" t="s">
        <v>5</v>
      </c>
      <c r="Z116" s="42" t="s">
        <v>5</v>
      </c>
      <c r="AA116" s="4"/>
      <c r="AB116" s="4" t="s">
        <v>5</v>
      </c>
      <c r="AC116" s="4" t="s">
        <v>8</v>
      </c>
      <c r="AD116" s="4" t="s">
        <v>6</v>
      </c>
      <c r="AE116" s="4" t="s">
        <v>8</v>
      </c>
      <c r="AF116" s="4" t="s">
        <v>22</v>
      </c>
      <c r="AG116" s="4" t="s">
        <v>5</v>
      </c>
      <c r="AH116" s="4" t="s">
        <v>9</v>
      </c>
      <c r="AI116" s="4" t="s">
        <v>8</v>
      </c>
      <c r="AJ116" s="4" t="s">
        <v>11</v>
      </c>
      <c r="AK116" s="4" t="s">
        <v>5</v>
      </c>
      <c r="AL116" s="4" t="s">
        <v>19</v>
      </c>
      <c r="AM116" s="4" t="s">
        <v>20</v>
      </c>
      <c r="AN116" s="4" t="s">
        <v>8</v>
      </c>
      <c r="AO116" s="4" t="s">
        <v>8</v>
      </c>
      <c r="AP116" s="5" t="s">
        <v>11</v>
      </c>
      <c r="AQ116" s="5">
        <v>0</v>
      </c>
      <c r="AR116" s="5">
        <v>0</v>
      </c>
      <c r="AS116" s="4">
        <v>0</v>
      </c>
      <c r="AT116" s="5" t="s">
        <v>11</v>
      </c>
      <c r="AU116" s="4">
        <v>0</v>
      </c>
      <c r="AV116" s="5" t="s">
        <v>8</v>
      </c>
      <c r="AW116" s="4">
        <v>0</v>
      </c>
      <c r="AX116" s="4" t="s">
        <v>5</v>
      </c>
      <c r="AY116" s="5" t="s">
        <v>26</v>
      </c>
      <c r="AZ116" s="4">
        <v>9</v>
      </c>
      <c r="BA116" s="4" t="s">
        <v>8</v>
      </c>
      <c r="BB116" s="5" t="s">
        <v>8</v>
      </c>
      <c r="BC116" s="5">
        <v>3</v>
      </c>
      <c r="BD116" s="4">
        <v>7</v>
      </c>
      <c r="BE116" s="4" t="s">
        <v>8</v>
      </c>
      <c r="BF116" s="4" t="s">
        <v>14</v>
      </c>
      <c r="BG116" s="4" t="s">
        <v>8</v>
      </c>
      <c r="BH116" s="4" t="s">
        <v>8</v>
      </c>
      <c r="BI116" s="4" t="s">
        <v>11</v>
      </c>
      <c r="BJ116" s="4" t="s">
        <v>13</v>
      </c>
      <c r="BK116" s="4" t="s">
        <v>11</v>
      </c>
      <c r="BL116" s="5" t="s">
        <v>11</v>
      </c>
      <c r="BM116" s="5">
        <v>0</v>
      </c>
      <c r="BN116" s="4">
        <v>2</v>
      </c>
      <c r="BO116" s="4" t="s">
        <v>8</v>
      </c>
      <c r="BP116" s="4" t="s">
        <v>11</v>
      </c>
      <c r="BQ116" s="4" t="s">
        <v>11</v>
      </c>
      <c r="BR116" s="4" t="s">
        <v>11</v>
      </c>
      <c r="BS116" s="5" t="s">
        <v>11</v>
      </c>
      <c r="BT116" s="5" t="s">
        <v>11</v>
      </c>
      <c r="BU116" s="5">
        <v>0</v>
      </c>
      <c r="BV116" s="5">
        <v>0</v>
      </c>
      <c r="BW116" s="4">
        <v>0</v>
      </c>
      <c r="BX116" s="5">
        <v>0</v>
      </c>
      <c r="BY116" s="5" t="s">
        <v>11</v>
      </c>
      <c r="BZ116" s="4">
        <v>0</v>
      </c>
      <c r="CA116" s="5">
        <v>0</v>
      </c>
      <c r="CB116" s="4" t="s">
        <v>8</v>
      </c>
      <c r="CC116" s="4">
        <v>0</v>
      </c>
      <c r="CD116" s="4" t="s">
        <v>15</v>
      </c>
      <c r="CE116" s="4" t="s">
        <v>11</v>
      </c>
      <c r="CF116" s="26" t="s">
        <v>15</v>
      </c>
      <c r="CG116" s="35" t="s">
        <v>1623</v>
      </c>
      <c r="CH116" s="27">
        <f>VLOOKUP(E116,Criterio_Invierno!$B$5:$C$8,2,0)</f>
        <v>7.5</v>
      </c>
      <c r="CI116" s="24">
        <f>+VLOOKUP(F116,Criterio_Invierno!$B$10:$C$13,2,0)</f>
        <v>2.5</v>
      </c>
      <c r="CJ116" s="29">
        <f>+IF(X116="Mañana y tarde",Criterio_Invierno!$C$16,IF(X116="Solo mañana",Criterio_Invierno!$C$15,Criterio_Invierno!$C$17))</f>
        <v>5</v>
      </c>
      <c r="CK116" s="24">
        <f>+IF(S116=0,Criterio_Invierno!$C$22,IF(S116&lt;Criterio_Invierno!$B$20,Criterio_Invierno!$C$20,IF(S116&lt;Criterio_Invierno!$B$21,Criterio_Invierno!$C$21,0)))*IF(AN116="SI",Criterio_Invierno!$F$20,Criterio_Invierno!$F$21)*IF(AI116="SI",Criterio_Invierno!$J$20,Criterio_Invierno!$J$21)</f>
        <v>7.5</v>
      </c>
      <c r="CL116" s="29">
        <f>(IF(AE116="NO",Criterio_Invierno!$C$25,IF(AE116="SI",Criterio_Invierno!$C$26,0))+VLOOKUP(AF116,Criterio_Invierno!$E$25:$F$29,2,FALSE)+IF(AK116="-",Criterio_Invierno!$I$30,IF(ISERROR(VLOOKUP(CONCATENATE(AL116,"-",AM116),Criterio_Invierno!$H$25:$I$29,2,FALSE)),Criterio_Invierno!$I$29,VLOOKUP(CONCATENATE(AL116,"-",AM116),Criterio_Invierno!$H$25:$I$29,2,FALSE))))*IF(AG116="SI",Criterio_Invierno!$L$25,Criterio_Invierno!$L$26)</f>
        <v>70</v>
      </c>
      <c r="CM116" s="24">
        <f>+IF(AR116&gt;Criterio_Invierno!$B$33,Criterio_Invierno!$C$33,0)+IF(AU116&gt;Criterio_Invierno!$E$33,Criterio_Invierno!$F$33,0)+IF(BG116="NO",Criterio_Invierno!$I$33,0)</f>
        <v>10</v>
      </c>
      <c r="CN116" s="24">
        <f>+IF(V116&gt;=Criterio_Invierno!$B$36,Criterio_Invierno!$C$37,IF(V116&gt;=Criterio_Invierno!$B$35,Criterio_Invierno!$C$36,Criterio_Invierno!$C$35))</f>
        <v>1</v>
      </c>
      <c r="CO116" s="30">
        <f>IF(CD116="-",Criterio_Invierno!$G$40,VLOOKUP(CE116,Criterio_Invierno!$B$39:$C$46,2,FALSE))</f>
        <v>1</v>
      </c>
      <c r="CP116" s="28">
        <f>+VLOOKUP(F116,Criterio_Verano!$B$5:$C$7,2,FALSE)</f>
        <v>20</v>
      </c>
      <c r="CQ116" s="24">
        <f>+IF(AA116="SI",Criterio_Verano!$C$10,IF(AB116="SI",Criterio_Verano!$C$13,IF(Z116="SI",Criterio_Verano!$C$11,Criterio_Verano!$D$12)))</f>
        <v>20</v>
      </c>
      <c r="CR116" s="24">
        <f>+IF(S116=0,Criterio_Verano!$C$18,IF(S116&lt;Criterio_Verano!$B$16,Criterio_Verano!$C$16,IF(S116&lt;Criterio_Verano!$B$17,Criterio_Verano!$C$17,Criterio_Verano!$C$18)))+IF(AE116="NO",Criterio_Verano!$F$17,Criterio_Verano!$F$16)</f>
        <v>12.5</v>
      </c>
      <c r="CS116" s="31">
        <f>+IF(AK116="NO",Criterio_Verano!$C$23,IF(AL116="PERSIANAS",Criterio_Verano!$C$21,Criterio_Verano!$C$22)+IF(AM116="DEFICIENTE",Criterio_Verano!$F$22,Criterio_Verano!$F$21))</f>
        <v>25</v>
      </c>
    </row>
    <row r="117" spans="1:97">
      <c r="A117" s="2" t="s">
        <v>94</v>
      </c>
      <c r="B117" s="4" t="s">
        <v>1</v>
      </c>
      <c r="C117" s="29">
        <f t="shared" si="4"/>
        <v>50</v>
      </c>
      <c r="D117" s="24">
        <f t="shared" si="5"/>
        <v>77.5</v>
      </c>
      <c r="E117" s="2" t="s">
        <v>139</v>
      </c>
      <c r="F117" s="3">
        <v>4</v>
      </c>
      <c r="G117" s="4" t="s">
        <v>95</v>
      </c>
      <c r="H117" s="4" t="s">
        <v>34</v>
      </c>
      <c r="I117" s="4" t="s">
        <v>96</v>
      </c>
      <c r="J117" s="29" t="str">
        <f>VLOOKUP(I117,SEV_20000!$B$2:$D$89,3,FALSE)</f>
        <v>Sí</v>
      </c>
      <c r="K117" s="4" t="s">
        <v>97</v>
      </c>
      <c r="L117" s="4" t="s">
        <v>2</v>
      </c>
      <c r="M117" s="4" t="s">
        <v>98</v>
      </c>
      <c r="N117" s="4" t="s">
        <v>99</v>
      </c>
      <c r="O117" s="4" t="s">
        <v>100</v>
      </c>
      <c r="P117" s="4" t="s">
        <v>101</v>
      </c>
      <c r="Q117" s="4" t="s">
        <v>3</v>
      </c>
      <c r="R117" s="5" t="s">
        <v>105</v>
      </c>
      <c r="S117" s="4">
        <v>1985</v>
      </c>
      <c r="T117" s="5" t="s">
        <v>103</v>
      </c>
      <c r="U117" s="5">
        <v>2014</v>
      </c>
      <c r="V117" s="5">
        <v>108</v>
      </c>
      <c r="W117" s="4">
        <v>4</v>
      </c>
      <c r="X117" s="4" t="s">
        <v>4</v>
      </c>
      <c r="Y117" s="4" t="s">
        <v>8</v>
      </c>
      <c r="Z117" s="42" t="s">
        <v>5</v>
      </c>
      <c r="AA117" s="4"/>
      <c r="AB117" s="4" t="s">
        <v>8</v>
      </c>
      <c r="AC117" s="4" t="s">
        <v>8</v>
      </c>
      <c r="AD117" s="4" t="s">
        <v>6</v>
      </c>
      <c r="AE117" s="4" t="s">
        <v>8</v>
      </c>
      <c r="AF117" s="4" t="s">
        <v>7</v>
      </c>
      <c r="AG117" s="4" t="s">
        <v>8</v>
      </c>
      <c r="AH117" s="4" t="s">
        <v>9</v>
      </c>
      <c r="AI117" s="4" t="s">
        <v>8</v>
      </c>
      <c r="AJ117" s="4" t="s">
        <v>11</v>
      </c>
      <c r="AK117" s="4" t="s">
        <v>5</v>
      </c>
      <c r="AL117" s="4" t="s">
        <v>23</v>
      </c>
      <c r="AM117" s="4" t="s">
        <v>20</v>
      </c>
      <c r="AN117" s="4" t="s">
        <v>8</v>
      </c>
      <c r="AO117" s="4" t="s">
        <v>8</v>
      </c>
      <c r="AP117" s="5" t="s">
        <v>11</v>
      </c>
      <c r="AQ117" s="5">
        <v>0</v>
      </c>
      <c r="AR117" s="5">
        <v>0</v>
      </c>
      <c r="AS117" s="4">
        <v>0</v>
      </c>
      <c r="AT117" s="5" t="s">
        <v>11</v>
      </c>
      <c r="AU117" s="4">
        <v>0</v>
      </c>
      <c r="AV117" s="5" t="s">
        <v>5</v>
      </c>
      <c r="AW117" s="4">
        <v>2</v>
      </c>
      <c r="AX117" s="4" t="s">
        <v>8</v>
      </c>
      <c r="AY117" s="5" t="s">
        <v>11</v>
      </c>
      <c r="AZ117" s="4">
        <v>0</v>
      </c>
      <c r="BA117" s="4" t="s">
        <v>13</v>
      </c>
      <c r="BB117" s="5" t="s">
        <v>11</v>
      </c>
      <c r="BC117" s="5">
        <v>0</v>
      </c>
      <c r="BD117" s="4">
        <v>0</v>
      </c>
      <c r="BE117" s="4" t="s">
        <v>8</v>
      </c>
      <c r="BF117" s="4" t="s">
        <v>14</v>
      </c>
      <c r="BG117" s="4" t="s">
        <v>5</v>
      </c>
      <c r="BH117" s="4" t="s">
        <v>8</v>
      </c>
      <c r="BI117" s="4" t="s">
        <v>11</v>
      </c>
      <c r="BJ117" s="4" t="s">
        <v>13</v>
      </c>
      <c r="BK117" s="4" t="s">
        <v>11</v>
      </c>
      <c r="BL117" s="5" t="s">
        <v>11</v>
      </c>
      <c r="BM117" s="5">
        <v>2</v>
      </c>
      <c r="BN117" s="4">
        <v>2</v>
      </c>
      <c r="BO117" s="4" t="s">
        <v>8</v>
      </c>
      <c r="BP117" s="4" t="s">
        <v>11</v>
      </c>
      <c r="BQ117" s="4" t="s">
        <v>11</v>
      </c>
      <c r="BR117" s="4" t="s">
        <v>11</v>
      </c>
      <c r="BS117" s="5" t="s">
        <v>11</v>
      </c>
      <c r="BT117" s="5" t="s">
        <v>11</v>
      </c>
      <c r="BU117" s="5">
        <v>0</v>
      </c>
      <c r="BV117" s="5">
        <v>0</v>
      </c>
      <c r="BW117" s="4">
        <v>0</v>
      </c>
      <c r="BX117" s="5">
        <v>0</v>
      </c>
      <c r="BY117" s="5" t="s">
        <v>11</v>
      </c>
      <c r="BZ117" s="4">
        <v>0</v>
      </c>
      <c r="CA117" s="5">
        <v>0</v>
      </c>
      <c r="CB117" s="4" t="s">
        <v>8</v>
      </c>
      <c r="CC117" s="4">
        <v>0</v>
      </c>
      <c r="CD117" s="4" t="s">
        <v>15</v>
      </c>
      <c r="CE117" s="4" t="s">
        <v>11</v>
      </c>
      <c r="CF117" s="26" t="s">
        <v>8</v>
      </c>
      <c r="CG117" s="35" t="s">
        <v>1523</v>
      </c>
      <c r="CH117" s="27">
        <f>VLOOKUP(E117,Criterio_Invierno!$B$5:$C$8,2,0)</f>
        <v>7.5</v>
      </c>
      <c r="CI117" s="24">
        <f>+VLOOKUP(F117,Criterio_Invierno!$B$10:$C$13,2,0)</f>
        <v>5</v>
      </c>
      <c r="CJ117" s="29">
        <f>+IF(X117="Mañana y tarde",Criterio_Invierno!$C$16,IF(X117="Solo mañana",Criterio_Invierno!$C$15,Criterio_Invierno!$C$17))</f>
        <v>5</v>
      </c>
      <c r="CK117" s="24">
        <f>+IF(S117=0,Criterio_Invierno!$C$22,IF(S117&lt;Criterio_Invierno!$B$20,Criterio_Invierno!$C$20,IF(S117&lt;Criterio_Invierno!$B$21,Criterio_Invierno!$C$21,0)))*IF(AN117="SI",Criterio_Invierno!$F$20,Criterio_Invierno!$F$21)*IF(AI117="SI",Criterio_Invierno!$J$20,Criterio_Invierno!$J$21)</f>
        <v>7.5</v>
      </c>
      <c r="CL117" s="29">
        <f>(IF(AE117="NO",Criterio_Invierno!$C$25,IF(AE117="SI",Criterio_Invierno!$C$26,0))+VLOOKUP(AF117,Criterio_Invierno!$E$25:$F$29,2,FALSE)+IF(AK117="-",Criterio_Invierno!$I$30,IF(ISERROR(VLOOKUP(CONCATENATE(AL117,"-",AM117),Criterio_Invierno!$H$25:$I$29,2,FALSE)),Criterio_Invierno!$I$29,VLOOKUP(CONCATENATE(AL117,"-",AM117),Criterio_Invierno!$H$25:$I$29,2,FALSE))))*IF(AG117="SI",Criterio_Invierno!$L$25,Criterio_Invierno!$L$26)</f>
        <v>25</v>
      </c>
      <c r="CM117" s="24">
        <f>+IF(AR117&gt;Criterio_Invierno!$B$33,Criterio_Invierno!$C$33,0)+IF(AU117&gt;Criterio_Invierno!$E$33,Criterio_Invierno!$F$33,0)+IF(BG117="NO",Criterio_Invierno!$I$33,0)</f>
        <v>0</v>
      </c>
      <c r="CN117" s="24">
        <f>+IF(V117&gt;=Criterio_Invierno!$B$36,Criterio_Invierno!$C$37,IF(V117&gt;=Criterio_Invierno!$B$35,Criterio_Invierno!$C$36,Criterio_Invierno!$C$35))</f>
        <v>1</v>
      </c>
      <c r="CO117" s="30">
        <f>IF(CD117="-",Criterio_Invierno!$G$40,VLOOKUP(CE117,Criterio_Invierno!$B$39:$C$46,2,FALSE))</f>
        <v>1</v>
      </c>
      <c r="CP117" s="28">
        <f>+VLOOKUP(F117,Criterio_Verano!$B$5:$C$7,2,FALSE)</f>
        <v>40</v>
      </c>
      <c r="CQ117" s="24">
        <f>+IF(AA117="SI",Criterio_Verano!$C$10,IF(AB117="SI",Criterio_Verano!$C$13,IF(Z117="SI",Criterio_Verano!$C$11,Criterio_Verano!$D$12)))</f>
        <v>10</v>
      </c>
      <c r="CR117" s="24">
        <f>+IF(S117=0,Criterio_Verano!$C$18,IF(S117&lt;Criterio_Verano!$B$16,Criterio_Verano!$C$16,IF(S117&lt;Criterio_Verano!$B$17,Criterio_Verano!$C$17,Criterio_Verano!$C$18)))+IF(AE117="NO",Criterio_Verano!$F$17,Criterio_Verano!$F$16)</f>
        <v>12.5</v>
      </c>
      <c r="CS117" s="31">
        <f>+IF(AK117="NO",Criterio_Verano!$C$23,IF(AL117="PERSIANAS",Criterio_Verano!$C$21,Criterio_Verano!$C$22)+IF(AM117="DEFICIENTE",Criterio_Verano!$F$22,Criterio_Verano!$F$21))</f>
        <v>15</v>
      </c>
    </row>
    <row r="118" spans="1:97">
      <c r="A118" s="2" t="s">
        <v>476</v>
      </c>
      <c r="B118" s="4" t="s">
        <v>1</v>
      </c>
      <c r="C118" s="29">
        <f t="shared" si="4"/>
        <v>110</v>
      </c>
      <c r="D118" s="24">
        <f t="shared" si="5"/>
        <v>77.5</v>
      </c>
      <c r="E118" s="2" t="s">
        <v>140</v>
      </c>
      <c r="F118" s="3">
        <v>4</v>
      </c>
      <c r="G118" s="4" t="s">
        <v>477</v>
      </c>
      <c r="H118" s="4" t="s">
        <v>34</v>
      </c>
      <c r="I118" s="4" t="s">
        <v>85</v>
      </c>
      <c r="J118" s="29" t="str">
        <f>VLOOKUP(I118,SEV_20000!$B$2:$D$89,3,FALSE)</f>
        <v>Sí</v>
      </c>
      <c r="K118" s="4" t="s">
        <v>478</v>
      </c>
      <c r="L118" s="4" t="s">
        <v>2</v>
      </c>
      <c r="M118" s="4" t="s">
        <v>479</v>
      </c>
      <c r="N118" s="4" t="s">
        <v>480</v>
      </c>
      <c r="O118" s="4" t="s">
        <v>481</v>
      </c>
      <c r="P118" s="4" t="s">
        <v>482</v>
      </c>
      <c r="Q118" s="4" t="s">
        <v>3</v>
      </c>
      <c r="R118" s="5" t="s">
        <v>42</v>
      </c>
      <c r="S118" s="4">
        <v>1983</v>
      </c>
      <c r="T118" s="5" t="s">
        <v>483</v>
      </c>
      <c r="U118" s="5">
        <v>1990</v>
      </c>
      <c r="V118" s="5">
        <v>220</v>
      </c>
      <c r="W118" s="4">
        <v>12</v>
      </c>
      <c r="X118" s="4" t="s">
        <v>16</v>
      </c>
      <c r="Y118" s="4" t="s">
        <v>5</v>
      </c>
      <c r="Z118" s="42" t="s">
        <v>5</v>
      </c>
      <c r="AA118" s="4"/>
      <c r="AB118" s="4" t="s">
        <v>8</v>
      </c>
      <c r="AC118" s="4" t="s">
        <v>8</v>
      </c>
      <c r="AD118" s="4" t="s">
        <v>17</v>
      </c>
      <c r="AE118" s="4" t="s">
        <v>8</v>
      </c>
      <c r="AF118" s="4" t="s">
        <v>7</v>
      </c>
      <c r="AG118" s="4" t="s">
        <v>5</v>
      </c>
      <c r="AH118" s="4" t="s">
        <v>9</v>
      </c>
      <c r="AI118" s="4" t="s">
        <v>5</v>
      </c>
      <c r="AJ118" s="4" t="s">
        <v>10</v>
      </c>
      <c r="AK118" s="4" t="s">
        <v>5</v>
      </c>
      <c r="AL118" s="4" t="s">
        <v>23</v>
      </c>
      <c r="AM118" s="4" t="s">
        <v>20</v>
      </c>
      <c r="AN118" s="4" t="s">
        <v>5</v>
      </c>
      <c r="AO118" s="4" t="s">
        <v>8</v>
      </c>
      <c r="AP118" s="5" t="s">
        <v>11</v>
      </c>
      <c r="AQ118" s="5">
        <v>0</v>
      </c>
      <c r="AR118" s="5">
        <v>0</v>
      </c>
      <c r="AS118" s="4">
        <v>0</v>
      </c>
      <c r="AT118" s="5" t="s">
        <v>11</v>
      </c>
      <c r="AU118" s="4">
        <v>0</v>
      </c>
      <c r="AV118" s="5" t="s">
        <v>5</v>
      </c>
      <c r="AW118" s="4">
        <v>10</v>
      </c>
      <c r="AX118" s="4" t="s">
        <v>5</v>
      </c>
      <c r="AY118" s="5" t="s">
        <v>26</v>
      </c>
      <c r="AZ118" s="4">
        <v>1</v>
      </c>
      <c r="BA118" s="4" t="s">
        <v>8</v>
      </c>
      <c r="BB118" s="5" t="s">
        <v>8</v>
      </c>
      <c r="BC118" s="5">
        <v>1</v>
      </c>
      <c r="BD118" s="4">
        <v>3</v>
      </c>
      <c r="BE118" s="4" t="s">
        <v>8</v>
      </c>
      <c r="BF118" s="4" t="s">
        <v>14</v>
      </c>
      <c r="BG118" s="4" t="s">
        <v>5</v>
      </c>
      <c r="BH118" s="4" t="s">
        <v>5</v>
      </c>
      <c r="BI118" s="4" t="s">
        <v>8</v>
      </c>
      <c r="BJ118" s="4" t="s">
        <v>8</v>
      </c>
      <c r="BK118" s="4" t="s">
        <v>8</v>
      </c>
      <c r="BL118" s="5" t="s">
        <v>5</v>
      </c>
      <c r="BM118" s="5">
        <v>12</v>
      </c>
      <c r="BN118" s="4">
        <v>12</v>
      </c>
      <c r="BO118" s="4" t="s">
        <v>8</v>
      </c>
      <c r="BP118" s="4" t="s">
        <v>11</v>
      </c>
      <c r="BQ118" s="4" t="s">
        <v>11</v>
      </c>
      <c r="BR118" s="4" t="s">
        <v>11</v>
      </c>
      <c r="BS118" s="5" t="s">
        <v>11</v>
      </c>
      <c r="BT118" s="5" t="s">
        <v>11</v>
      </c>
      <c r="BU118" s="5">
        <v>0</v>
      </c>
      <c r="BV118" s="5">
        <v>0</v>
      </c>
      <c r="BW118" s="4">
        <v>0</v>
      </c>
      <c r="BX118" s="5">
        <v>0</v>
      </c>
      <c r="BY118" s="5" t="s">
        <v>11</v>
      </c>
      <c r="BZ118" s="4">
        <v>0</v>
      </c>
      <c r="CA118" s="5">
        <v>0</v>
      </c>
      <c r="CB118" s="4" t="s">
        <v>8</v>
      </c>
      <c r="CC118" s="4">
        <v>0</v>
      </c>
      <c r="CD118" s="4" t="s">
        <v>8</v>
      </c>
      <c r="CE118" s="4" t="s">
        <v>11</v>
      </c>
      <c r="CF118" s="26" t="s">
        <v>8</v>
      </c>
      <c r="CG118" s="35" t="s">
        <v>1570</v>
      </c>
      <c r="CH118" s="27">
        <f>VLOOKUP(E118,Criterio_Invierno!$B$5:$C$8,2,0)</f>
        <v>10</v>
      </c>
      <c r="CI118" s="24">
        <f>+VLOOKUP(F118,Criterio_Invierno!$B$10:$C$13,2,0)</f>
        <v>5</v>
      </c>
      <c r="CJ118" s="29">
        <f>+IF(X118="Mañana y tarde",Criterio_Invierno!$C$16,IF(X118="Solo mañana",Criterio_Invierno!$C$15,Criterio_Invierno!$C$17))</f>
        <v>15</v>
      </c>
      <c r="CK118" s="24">
        <f>+IF(S118=0,Criterio_Invierno!$C$22,IF(S118&lt;Criterio_Invierno!$B$20,Criterio_Invierno!$C$20,IF(S118&lt;Criterio_Invierno!$B$21,Criterio_Invierno!$C$21,0)))*IF(AN118="SI",Criterio_Invierno!$F$20,Criterio_Invierno!$F$21)*IF(AI118="SI",Criterio_Invierno!$J$20,Criterio_Invierno!$J$21)</f>
        <v>30</v>
      </c>
      <c r="CL118" s="29">
        <f>(IF(AE118="NO",Criterio_Invierno!$C$25,IF(AE118="SI",Criterio_Invierno!$C$26,0))+VLOOKUP(AF118,Criterio_Invierno!$E$25:$F$29,2,FALSE)+IF(AK118="-",Criterio_Invierno!$I$30,IF(ISERROR(VLOOKUP(CONCATENATE(AL118,"-",AM118),Criterio_Invierno!$H$25:$I$29,2,FALSE)),Criterio_Invierno!$I$29,VLOOKUP(CONCATENATE(AL118,"-",AM118),Criterio_Invierno!$H$25:$I$29,2,FALSE))))*IF(AG118="SI",Criterio_Invierno!$L$25,Criterio_Invierno!$L$26)</f>
        <v>50</v>
      </c>
      <c r="CM118" s="24">
        <f>+IF(AR118&gt;Criterio_Invierno!$B$33,Criterio_Invierno!$C$33,0)+IF(AU118&gt;Criterio_Invierno!$E$33,Criterio_Invierno!$F$33,0)+IF(BG118="NO",Criterio_Invierno!$I$33,0)</f>
        <v>0</v>
      </c>
      <c r="CN118" s="24">
        <f>+IF(V118&gt;=Criterio_Invierno!$B$36,Criterio_Invierno!$C$37,IF(V118&gt;=Criterio_Invierno!$B$35,Criterio_Invierno!$C$36,Criterio_Invierno!$C$35))</f>
        <v>1</v>
      </c>
      <c r="CO118" s="30">
        <f>IF(CD118="-",Criterio_Invierno!$G$40,VLOOKUP(CE118,Criterio_Invierno!$B$39:$C$46,2,FALSE))</f>
        <v>1</v>
      </c>
      <c r="CP118" s="28">
        <f>+VLOOKUP(F118,Criterio_Verano!$B$5:$C$7,2,FALSE)</f>
        <v>40</v>
      </c>
      <c r="CQ118" s="24">
        <f>+IF(AA118="SI",Criterio_Verano!$C$10,IF(AB118="SI",Criterio_Verano!$C$13,IF(Z118="SI",Criterio_Verano!$C$11,Criterio_Verano!$D$12)))</f>
        <v>10</v>
      </c>
      <c r="CR118" s="24">
        <f>+IF(S118=0,Criterio_Verano!$C$18,IF(S118&lt;Criterio_Verano!$B$16,Criterio_Verano!$C$16,IF(S118&lt;Criterio_Verano!$B$17,Criterio_Verano!$C$17,Criterio_Verano!$C$18)))+IF(AE118="NO",Criterio_Verano!$F$17,Criterio_Verano!$F$16)</f>
        <v>12.5</v>
      </c>
      <c r="CS118" s="31">
        <f>+IF(AK118="NO",Criterio_Verano!$C$23,IF(AL118="PERSIANAS",Criterio_Verano!$C$21,Criterio_Verano!$C$22)+IF(AM118="DEFICIENTE",Criterio_Verano!$F$22,Criterio_Verano!$F$21))</f>
        <v>15</v>
      </c>
    </row>
    <row r="119" spans="1:97">
      <c r="A119" s="2" t="s">
        <v>1084</v>
      </c>
      <c r="B119" s="4" t="s">
        <v>1</v>
      </c>
      <c r="C119" s="29">
        <f t="shared" si="4"/>
        <v>82.5</v>
      </c>
      <c r="D119" s="24">
        <f t="shared" si="5"/>
        <v>77.5</v>
      </c>
      <c r="E119" s="2" t="s">
        <v>139</v>
      </c>
      <c r="F119" s="3">
        <v>4</v>
      </c>
      <c r="G119" s="4" t="s">
        <v>149</v>
      </c>
      <c r="H119" s="4" t="s">
        <v>34</v>
      </c>
      <c r="I119" s="4" t="s">
        <v>488</v>
      </c>
      <c r="J119" s="29" t="str">
        <f>VLOOKUP(I119,SEV_20000!$B$2:$D$89,3,FALSE)</f>
        <v>Sí</v>
      </c>
      <c r="K119" s="4" t="s">
        <v>1085</v>
      </c>
      <c r="L119" s="4" t="s">
        <v>2</v>
      </c>
      <c r="M119" s="4" t="s">
        <v>1086</v>
      </c>
      <c r="N119" s="4" t="s">
        <v>1087</v>
      </c>
      <c r="O119" s="4" t="s">
        <v>1088</v>
      </c>
      <c r="P119" s="4" t="s">
        <v>1088</v>
      </c>
      <c r="Q119" s="4" t="s">
        <v>3</v>
      </c>
      <c r="R119" s="5" t="s">
        <v>1089</v>
      </c>
      <c r="S119" s="4">
        <v>1987</v>
      </c>
      <c r="T119" s="5" t="s">
        <v>1090</v>
      </c>
      <c r="U119" s="5">
        <v>1996</v>
      </c>
      <c r="V119" s="5">
        <v>155</v>
      </c>
      <c r="W119" s="4">
        <v>11</v>
      </c>
      <c r="X119" s="4" t="s">
        <v>4</v>
      </c>
      <c r="Y119" s="4" t="s">
        <v>5</v>
      </c>
      <c r="Z119" s="42" t="s">
        <v>5</v>
      </c>
      <c r="AA119" s="4"/>
      <c r="AB119" s="4" t="s">
        <v>8</v>
      </c>
      <c r="AC119" s="4" t="s">
        <v>8</v>
      </c>
      <c r="AD119" s="4" t="s">
        <v>6</v>
      </c>
      <c r="AE119" s="4" t="s">
        <v>8</v>
      </c>
      <c r="AF119" s="4" t="s">
        <v>7</v>
      </c>
      <c r="AG119" s="4" t="s">
        <v>5</v>
      </c>
      <c r="AH119" s="4" t="s">
        <v>9</v>
      </c>
      <c r="AI119" s="4" t="s">
        <v>5</v>
      </c>
      <c r="AJ119" s="4" t="s">
        <v>10</v>
      </c>
      <c r="AK119" s="4" t="s">
        <v>5</v>
      </c>
      <c r="AL119" s="4" t="s">
        <v>23</v>
      </c>
      <c r="AM119" s="4" t="s">
        <v>20</v>
      </c>
      <c r="AN119" s="4" t="s">
        <v>8</v>
      </c>
      <c r="AO119" s="4" t="s">
        <v>8</v>
      </c>
      <c r="AP119" s="5" t="s">
        <v>11</v>
      </c>
      <c r="AQ119" s="5">
        <v>0</v>
      </c>
      <c r="AR119" s="5">
        <v>0</v>
      </c>
      <c r="AS119" s="4">
        <v>0</v>
      </c>
      <c r="AT119" s="5" t="s">
        <v>11</v>
      </c>
      <c r="AU119" s="4">
        <v>0</v>
      </c>
      <c r="AV119" s="5" t="s">
        <v>8</v>
      </c>
      <c r="AW119" s="4">
        <v>0</v>
      </c>
      <c r="AX119" s="4" t="s">
        <v>8</v>
      </c>
      <c r="AY119" s="5" t="s">
        <v>11</v>
      </c>
      <c r="AZ119" s="4">
        <v>0</v>
      </c>
      <c r="BA119" s="4" t="s">
        <v>13</v>
      </c>
      <c r="BB119" s="5" t="s">
        <v>11</v>
      </c>
      <c r="BC119" s="5">
        <v>0</v>
      </c>
      <c r="BD119" s="4">
        <v>0</v>
      </c>
      <c r="BE119" s="4" t="s">
        <v>5</v>
      </c>
      <c r="BF119" s="4" t="s">
        <v>14</v>
      </c>
      <c r="BG119" s="4" t="s">
        <v>5</v>
      </c>
      <c r="BH119" s="4" t="s">
        <v>8</v>
      </c>
      <c r="BI119" s="4" t="s">
        <v>11</v>
      </c>
      <c r="BJ119" s="4" t="s">
        <v>13</v>
      </c>
      <c r="BK119" s="4" t="s">
        <v>11</v>
      </c>
      <c r="BL119" s="5" t="s">
        <v>11</v>
      </c>
      <c r="BM119" s="5">
        <v>11</v>
      </c>
      <c r="BN119" s="4">
        <v>4</v>
      </c>
      <c r="BO119" s="4" t="s">
        <v>8</v>
      </c>
      <c r="BP119" s="4" t="s">
        <v>11</v>
      </c>
      <c r="BQ119" s="4" t="s">
        <v>11</v>
      </c>
      <c r="BR119" s="4" t="s">
        <v>11</v>
      </c>
      <c r="BS119" s="5" t="s">
        <v>11</v>
      </c>
      <c r="BT119" s="5" t="s">
        <v>11</v>
      </c>
      <c r="BU119" s="5">
        <v>0</v>
      </c>
      <c r="BV119" s="5">
        <v>0</v>
      </c>
      <c r="BW119" s="4">
        <v>0</v>
      </c>
      <c r="BX119" s="5">
        <v>0</v>
      </c>
      <c r="BY119" s="5" t="s">
        <v>11</v>
      </c>
      <c r="BZ119" s="4">
        <v>0</v>
      </c>
      <c r="CA119" s="5">
        <v>0</v>
      </c>
      <c r="CB119" s="4" t="s">
        <v>8</v>
      </c>
      <c r="CC119" s="4">
        <v>0</v>
      </c>
      <c r="CD119" s="4" t="s">
        <v>15</v>
      </c>
      <c r="CE119" s="4" t="s">
        <v>11</v>
      </c>
      <c r="CF119" s="26" t="s">
        <v>15</v>
      </c>
      <c r="CG119" s="35" t="s">
        <v>1718</v>
      </c>
      <c r="CH119" s="27">
        <f>VLOOKUP(E119,Criterio_Invierno!$B$5:$C$8,2,0)</f>
        <v>7.5</v>
      </c>
      <c r="CI119" s="24">
        <f>+VLOOKUP(F119,Criterio_Invierno!$B$10:$C$13,2,0)</f>
        <v>5</v>
      </c>
      <c r="CJ119" s="29">
        <f>+IF(X119="Mañana y tarde",Criterio_Invierno!$C$16,IF(X119="Solo mañana",Criterio_Invierno!$C$15,Criterio_Invierno!$C$17))</f>
        <v>5</v>
      </c>
      <c r="CK119" s="24">
        <f>+IF(S119=0,Criterio_Invierno!$C$22,IF(S119&lt;Criterio_Invierno!$B$20,Criterio_Invierno!$C$20,IF(S119&lt;Criterio_Invierno!$B$21,Criterio_Invierno!$C$21,0)))*IF(AN119="SI",Criterio_Invierno!$F$20,Criterio_Invierno!$F$21)*IF(AI119="SI",Criterio_Invierno!$J$20,Criterio_Invierno!$J$21)</f>
        <v>15</v>
      </c>
      <c r="CL119" s="29">
        <f>(IF(AE119="NO",Criterio_Invierno!$C$25,IF(AE119="SI",Criterio_Invierno!$C$26,0))+VLOOKUP(AF119,Criterio_Invierno!$E$25:$F$29,2,FALSE)+IF(AK119="-",Criterio_Invierno!$I$30,IF(ISERROR(VLOOKUP(CONCATENATE(AL119,"-",AM119),Criterio_Invierno!$H$25:$I$29,2,FALSE)),Criterio_Invierno!$I$29,VLOOKUP(CONCATENATE(AL119,"-",AM119),Criterio_Invierno!$H$25:$I$29,2,FALSE))))*IF(AG119="SI",Criterio_Invierno!$L$25,Criterio_Invierno!$L$26)</f>
        <v>50</v>
      </c>
      <c r="CM119" s="24">
        <f>+IF(AR119&gt;Criterio_Invierno!$B$33,Criterio_Invierno!$C$33,0)+IF(AU119&gt;Criterio_Invierno!$E$33,Criterio_Invierno!$F$33,0)+IF(BG119="NO",Criterio_Invierno!$I$33,0)</f>
        <v>0</v>
      </c>
      <c r="CN119" s="24">
        <f>+IF(V119&gt;=Criterio_Invierno!$B$36,Criterio_Invierno!$C$37,IF(V119&gt;=Criterio_Invierno!$B$35,Criterio_Invierno!$C$36,Criterio_Invierno!$C$35))</f>
        <v>1</v>
      </c>
      <c r="CO119" s="30">
        <f>IF(CD119="-",Criterio_Invierno!$G$40,VLOOKUP(CE119,Criterio_Invierno!$B$39:$C$46,2,FALSE))</f>
        <v>1</v>
      </c>
      <c r="CP119" s="28">
        <f>+VLOOKUP(F119,Criterio_Verano!$B$5:$C$7,2,FALSE)</f>
        <v>40</v>
      </c>
      <c r="CQ119" s="24">
        <f>+IF(AA119="SI",Criterio_Verano!$C$10,IF(AB119="SI",Criterio_Verano!$C$13,IF(Z119="SI",Criterio_Verano!$C$11,Criterio_Verano!$D$12)))</f>
        <v>10</v>
      </c>
      <c r="CR119" s="24">
        <f>+IF(S119=0,Criterio_Verano!$C$18,IF(S119&lt;Criterio_Verano!$B$16,Criterio_Verano!$C$16,IF(S119&lt;Criterio_Verano!$B$17,Criterio_Verano!$C$17,Criterio_Verano!$C$18)))+IF(AE119="NO",Criterio_Verano!$F$17,Criterio_Verano!$F$16)</f>
        <v>12.5</v>
      </c>
      <c r="CS119" s="31">
        <f>+IF(AK119="NO",Criterio_Verano!$C$23,IF(AL119="PERSIANAS",Criterio_Verano!$C$21,Criterio_Verano!$C$22)+IF(AM119="DEFICIENTE",Criterio_Verano!$F$22,Criterio_Verano!$F$21))</f>
        <v>15</v>
      </c>
    </row>
    <row r="120" spans="1:97">
      <c r="A120" s="2" t="s">
        <v>688</v>
      </c>
      <c r="B120" s="4" t="s">
        <v>1</v>
      </c>
      <c r="C120" s="29">
        <f t="shared" si="4"/>
        <v>161.25</v>
      </c>
      <c r="D120" s="24">
        <f t="shared" si="5"/>
        <v>77.5</v>
      </c>
      <c r="E120" s="2" t="s">
        <v>139</v>
      </c>
      <c r="F120" s="3">
        <v>4</v>
      </c>
      <c r="G120" s="4" t="s">
        <v>689</v>
      </c>
      <c r="H120" s="4" t="s">
        <v>34</v>
      </c>
      <c r="I120" s="4" t="s">
        <v>657</v>
      </c>
      <c r="J120" s="29" t="str">
        <f>VLOOKUP(I120,SEV_20000!$B$2:$D$89,3,FALSE)</f>
        <v>Sí</v>
      </c>
      <c r="K120" s="4" t="s">
        <v>171</v>
      </c>
      <c r="L120" s="4" t="s">
        <v>2</v>
      </c>
      <c r="M120" s="4" t="s">
        <v>690</v>
      </c>
      <c r="N120" s="4" t="s">
        <v>691</v>
      </c>
      <c r="O120" s="4" t="s">
        <v>692</v>
      </c>
      <c r="P120" s="4" t="s">
        <v>693</v>
      </c>
      <c r="Q120" s="4" t="s">
        <v>3</v>
      </c>
      <c r="R120" s="5" t="s">
        <v>694</v>
      </c>
      <c r="S120" s="4">
        <v>1997</v>
      </c>
      <c r="T120" s="5" t="s">
        <v>695</v>
      </c>
      <c r="U120" s="5">
        <v>2013</v>
      </c>
      <c r="V120" s="5">
        <v>263</v>
      </c>
      <c r="W120" s="4">
        <v>13</v>
      </c>
      <c r="X120" s="4" t="s">
        <v>4</v>
      </c>
      <c r="Y120" s="4" t="s">
        <v>5</v>
      </c>
      <c r="Z120" s="42" t="s">
        <v>5</v>
      </c>
      <c r="AA120" s="4"/>
      <c r="AB120" s="4" t="s">
        <v>8</v>
      </c>
      <c r="AC120" s="4" t="s">
        <v>5</v>
      </c>
      <c r="AD120" s="4" t="s">
        <v>6</v>
      </c>
      <c r="AE120" s="4" t="s">
        <v>8</v>
      </c>
      <c r="AF120" s="4" t="s">
        <v>7</v>
      </c>
      <c r="AG120" s="4" t="s">
        <v>5</v>
      </c>
      <c r="AH120" s="4" t="s">
        <v>9</v>
      </c>
      <c r="AI120" s="4" t="s">
        <v>5</v>
      </c>
      <c r="AJ120" s="4" t="s">
        <v>29</v>
      </c>
      <c r="AK120" s="4" t="s">
        <v>5</v>
      </c>
      <c r="AL120" s="4" t="s">
        <v>23</v>
      </c>
      <c r="AM120" s="4" t="s">
        <v>20</v>
      </c>
      <c r="AN120" s="4" t="s">
        <v>5</v>
      </c>
      <c r="AO120" s="4" t="s">
        <v>8</v>
      </c>
      <c r="AP120" s="5" t="s">
        <v>11</v>
      </c>
      <c r="AQ120" s="5">
        <v>0</v>
      </c>
      <c r="AR120" s="5">
        <v>0</v>
      </c>
      <c r="AS120" s="4">
        <v>0</v>
      </c>
      <c r="AT120" s="5" t="s">
        <v>11</v>
      </c>
      <c r="AU120" s="4">
        <v>0</v>
      </c>
      <c r="AV120" s="5" t="s">
        <v>8</v>
      </c>
      <c r="AW120" s="4">
        <v>0</v>
      </c>
      <c r="AX120" s="4" t="s">
        <v>5</v>
      </c>
      <c r="AY120" s="5" t="s">
        <v>26</v>
      </c>
      <c r="AZ120" s="4">
        <v>13</v>
      </c>
      <c r="BA120" s="4" t="s">
        <v>8</v>
      </c>
      <c r="BB120" s="5" t="s">
        <v>5</v>
      </c>
      <c r="BC120" s="5">
        <v>30</v>
      </c>
      <c r="BD120" s="4">
        <v>9</v>
      </c>
      <c r="BE120" s="4" t="s">
        <v>8</v>
      </c>
      <c r="BF120" s="4" t="s">
        <v>14</v>
      </c>
      <c r="BG120" s="4" t="s">
        <v>8</v>
      </c>
      <c r="BH120" s="4" t="s">
        <v>8</v>
      </c>
      <c r="BI120" s="4" t="s">
        <v>11</v>
      </c>
      <c r="BJ120" s="4" t="s">
        <v>13</v>
      </c>
      <c r="BK120" s="4" t="s">
        <v>11</v>
      </c>
      <c r="BL120" s="5" t="s">
        <v>11</v>
      </c>
      <c r="BM120" s="5">
        <v>9</v>
      </c>
      <c r="BN120" s="4">
        <v>8</v>
      </c>
      <c r="BO120" s="4" t="s">
        <v>8</v>
      </c>
      <c r="BP120" s="4" t="s">
        <v>11</v>
      </c>
      <c r="BQ120" s="4" t="s">
        <v>11</v>
      </c>
      <c r="BR120" s="4" t="s">
        <v>11</v>
      </c>
      <c r="BS120" s="5" t="s">
        <v>11</v>
      </c>
      <c r="BT120" s="5" t="s">
        <v>11</v>
      </c>
      <c r="BU120" s="5">
        <v>0</v>
      </c>
      <c r="BV120" s="5">
        <v>0</v>
      </c>
      <c r="BW120" s="4">
        <v>0</v>
      </c>
      <c r="BX120" s="5">
        <v>0</v>
      </c>
      <c r="BY120" s="5" t="s">
        <v>11</v>
      </c>
      <c r="BZ120" s="4">
        <v>0</v>
      </c>
      <c r="CA120" s="5">
        <v>0</v>
      </c>
      <c r="CB120" s="4" t="s">
        <v>8</v>
      </c>
      <c r="CC120" s="4">
        <v>0</v>
      </c>
      <c r="CD120" s="4" t="s">
        <v>8</v>
      </c>
      <c r="CE120" s="4" t="s">
        <v>11</v>
      </c>
      <c r="CF120" s="26" t="s">
        <v>8</v>
      </c>
      <c r="CG120" s="35" t="s">
        <v>1601</v>
      </c>
      <c r="CH120" s="27">
        <f>VLOOKUP(E120,Criterio_Invierno!$B$5:$C$8,2,0)</f>
        <v>7.5</v>
      </c>
      <c r="CI120" s="24">
        <f>+VLOOKUP(F120,Criterio_Invierno!$B$10:$C$13,2,0)</f>
        <v>5</v>
      </c>
      <c r="CJ120" s="29">
        <f>+IF(X120="Mañana y tarde",Criterio_Invierno!$C$16,IF(X120="Solo mañana",Criterio_Invierno!$C$15,Criterio_Invierno!$C$17))</f>
        <v>5</v>
      </c>
      <c r="CK120" s="24">
        <f>+IF(S120=0,Criterio_Invierno!$C$22,IF(S120&lt;Criterio_Invierno!$B$20,Criterio_Invierno!$C$20,IF(S120&lt;Criterio_Invierno!$B$21,Criterio_Invierno!$C$21,0)))*IF(AN120="SI",Criterio_Invierno!$F$20,Criterio_Invierno!$F$21)*IF(AI120="SI",Criterio_Invierno!$J$20,Criterio_Invierno!$J$21)</f>
        <v>30</v>
      </c>
      <c r="CL120" s="29">
        <f>(IF(AE120="NO",Criterio_Invierno!$C$25,IF(AE120="SI",Criterio_Invierno!$C$26,0))+VLOOKUP(AF120,Criterio_Invierno!$E$25:$F$29,2,FALSE)+IF(AK120="-",Criterio_Invierno!$I$30,IF(ISERROR(VLOOKUP(CONCATENATE(AL120,"-",AM120),Criterio_Invierno!$H$25:$I$29,2,FALSE)),Criterio_Invierno!$I$29,VLOOKUP(CONCATENATE(AL120,"-",AM120),Criterio_Invierno!$H$25:$I$29,2,FALSE))))*IF(AG120="SI",Criterio_Invierno!$L$25,Criterio_Invierno!$L$26)</f>
        <v>50</v>
      </c>
      <c r="CM120" s="24">
        <f>+IF(AR120&gt;Criterio_Invierno!$B$33,Criterio_Invierno!$C$33,0)+IF(AU120&gt;Criterio_Invierno!$E$33,Criterio_Invierno!$F$33,0)+IF(BG120="NO",Criterio_Invierno!$I$33,0)</f>
        <v>10</v>
      </c>
      <c r="CN120" s="24">
        <f>+IF(V120&gt;=Criterio_Invierno!$B$36,Criterio_Invierno!$C$37,IF(V120&gt;=Criterio_Invierno!$B$35,Criterio_Invierno!$C$36,Criterio_Invierno!$C$35))</f>
        <v>1.5</v>
      </c>
      <c r="CO120" s="30">
        <f>IF(CD120="-",Criterio_Invierno!$G$40,VLOOKUP(CE120,Criterio_Invierno!$B$39:$C$46,2,FALSE))</f>
        <v>1</v>
      </c>
      <c r="CP120" s="28">
        <f>+VLOOKUP(F120,Criterio_Verano!$B$5:$C$7,2,FALSE)</f>
        <v>40</v>
      </c>
      <c r="CQ120" s="24">
        <f>+IF(AA120="SI",Criterio_Verano!$C$10,IF(AB120="SI",Criterio_Verano!$C$13,IF(Z120="SI",Criterio_Verano!$C$11,Criterio_Verano!$D$12)))</f>
        <v>10</v>
      </c>
      <c r="CR120" s="24">
        <f>+IF(S120=0,Criterio_Verano!$C$18,IF(S120&lt;Criterio_Verano!$B$16,Criterio_Verano!$C$16,IF(S120&lt;Criterio_Verano!$B$17,Criterio_Verano!$C$17,Criterio_Verano!$C$18)))+IF(AE120="NO",Criterio_Verano!$F$17,Criterio_Verano!$F$16)</f>
        <v>12.5</v>
      </c>
      <c r="CS120" s="31">
        <f>+IF(AK120="NO",Criterio_Verano!$C$23,IF(AL120="PERSIANAS",Criterio_Verano!$C$21,Criterio_Verano!$C$22)+IF(AM120="DEFICIENTE",Criterio_Verano!$F$22,Criterio_Verano!$F$21))</f>
        <v>15</v>
      </c>
    </row>
    <row r="121" spans="1:97">
      <c r="A121" s="2" t="s">
        <v>395</v>
      </c>
      <c r="B121" s="4" t="s">
        <v>1</v>
      </c>
      <c r="C121" s="29">
        <f t="shared" si="4"/>
        <v>72.5</v>
      </c>
      <c r="D121" s="24">
        <f t="shared" si="5"/>
        <v>77.5</v>
      </c>
      <c r="E121" s="2" t="s">
        <v>139</v>
      </c>
      <c r="F121" s="3">
        <v>4</v>
      </c>
      <c r="G121" s="4" t="s">
        <v>92</v>
      </c>
      <c r="H121" s="4" t="s">
        <v>34</v>
      </c>
      <c r="I121" s="4" t="s">
        <v>292</v>
      </c>
      <c r="J121" s="29" t="str">
        <f>VLOOKUP(I121,SEV_20000!$B$2:$D$89,3,FALSE)</f>
        <v>Sí</v>
      </c>
      <c r="K121" s="4" t="s">
        <v>396</v>
      </c>
      <c r="L121" s="4" t="s">
        <v>2</v>
      </c>
      <c r="M121" s="4" t="s">
        <v>397</v>
      </c>
      <c r="N121" s="4" t="s">
        <v>398</v>
      </c>
      <c r="O121" s="4" t="s">
        <v>399</v>
      </c>
      <c r="P121" s="4" t="s">
        <v>400</v>
      </c>
      <c r="Q121" s="4" t="s">
        <v>3</v>
      </c>
      <c r="R121" s="5" t="s">
        <v>401</v>
      </c>
      <c r="S121" s="4">
        <v>1985</v>
      </c>
      <c r="T121" s="5" t="s">
        <v>13</v>
      </c>
      <c r="U121" s="5">
        <v>1985</v>
      </c>
      <c r="V121" s="5">
        <v>10</v>
      </c>
      <c r="W121" s="4">
        <v>5</v>
      </c>
      <c r="X121" s="4" t="s">
        <v>4</v>
      </c>
      <c r="Y121" s="4" t="s">
        <v>8</v>
      </c>
      <c r="Z121" s="42" t="s">
        <v>5</v>
      </c>
      <c r="AA121" s="4"/>
      <c r="AB121" s="4" t="s">
        <v>8</v>
      </c>
      <c r="AC121" s="4" t="s">
        <v>8</v>
      </c>
      <c r="AD121" s="4" t="s">
        <v>17</v>
      </c>
      <c r="AE121" s="4" t="s">
        <v>5</v>
      </c>
      <c r="AF121" s="4" t="s">
        <v>7</v>
      </c>
      <c r="AG121" s="4" t="s">
        <v>8</v>
      </c>
      <c r="AH121" s="4" t="s">
        <v>18</v>
      </c>
      <c r="AI121" s="4" t="s">
        <v>5</v>
      </c>
      <c r="AJ121" s="4" t="s">
        <v>29</v>
      </c>
      <c r="AK121" s="4" t="s">
        <v>8</v>
      </c>
      <c r="AL121" s="4" t="s">
        <v>11</v>
      </c>
      <c r="AM121" s="4" t="s">
        <v>11</v>
      </c>
      <c r="AN121" s="4" t="s">
        <v>5</v>
      </c>
      <c r="AO121" s="4" t="s">
        <v>8</v>
      </c>
      <c r="AP121" s="5" t="s">
        <v>11</v>
      </c>
      <c r="AQ121" s="5">
        <v>0</v>
      </c>
      <c r="AR121" s="5">
        <v>0</v>
      </c>
      <c r="AS121" s="4">
        <v>0</v>
      </c>
      <c r="AT121" s="5" t="s">
        <v>11</v>
      </c>
      <c r="AU121" s="4">
        <v>0</v>
      </c>
      <c r="AV121" s="5" t="s">
        <v>8</v>
      </c>
      <c r="AW121" s="4">
        <v>0</v>
      </c>
      <c r="AX121" s="4" t="s">
        <v>5</v>
      </c>
      <c r="AY121" s="5" t="s">
        <v>26</v>
      </c>
      <c r="AZ121" s="4">
        <v>5</v>
      </c>
      <c r="BA121" s="4" t="s">
        <v>5</v>
      </c>
      <c r="BB121" s="5" t="s">
        <v>5</v>
      </c>
      <c r="BC121" s="5">
        <v>2</v>
      </c>
      <c r="BD121" s="4">
        <v>0</v>
      </c>
      <c r="BE121" s="4" t="s">
        <v>8</v>
      </c>
      <c r="BF121" s="4" t="s">
        <v>14</v>
      </c>
      <c r="BG121" s="4" t="s">
        <v>8</v>
      </c>
      <c r="BH121" s="4" t="s">
        <v>8</v>
      </c>
      <c r="BI121" s="4" t="s">
        <v>11</v>
      </c>
      <c r="BJ121" s="4" t="s">
        <v>13</v>
      </c>
      <c r="BK121" s="4" t="s">
        <v>11</v>
      </c>
      <c r="BL121" s="5" t="s">
        <v>11</v>
      </c>
      <c r="BM121" s="5">
        <v>8</v>
      </c>
      <c r="BN121" s="4">
        <v>0</v>
      </c>
      <c r="BO121" s="4" t="s">
        <v>8</v>
      </c>
      <c r="BP121" s="4" t="s">
        <v>11</v>
      </c>
      <c r="BQ121" s="4" t="s">
        <v>11</v>
      </c>
      <c r="BR121" s="4" t="s">
        <v>11</v>
      </c>
      <c r="BS121" s="5" t="s">
        <v>11</v>
      </c>
      <c r="BT121" s="5" t="s">
        <v>11</v>
      </c>
      <c r="BU121" s="5">
        <v>0</v>
      </c>
      <c r="BV121" s="5">
        <v>0</v>
      </c>
      <c r="BW121" s="4">
        <v>0</v>
      </c>
      <c r="BX121" s="5">
        <v>0</v>
      </c>
      <c r="BY121" s="5" t="s">
        <v>11</v>
      </c>
      <c r="BZ121" s="4">
        <v>0</v>
      </c>
      <c r="CA121" s="5">
        <v>0</v>
      </c>
      <c r="CB121" s="4" t="s">
        <v>8</v>
      </c>
      <c r="CC121" s="4">
        <v>0</v>
      </c>
      <c r="CD121" s="4" t="s">
        <v>8</v>
      </c>
      <c r="CE121" s="4" t="s">
        <v>11</v>
      </c>
      <c r="CF121" s="26" t="s">
        <v>8</v>
      </c>
      <c r="CG121" s="35" t="s">
        <v>1553</v>
      </c>
      <c r="CH121" s="27">
        <f>VLOOKUP(E121,Criterio_Invierno!$B$5:$C$8,2,0)</f>
        <v>7.5</v>
      </c>
      <c r="CI121" s="24">
        <f>+VLOOKUP(F121,Criterio_Invierno!$B$10:$C$13,2,0)</f>
        <v>5</v>
      </c>
      <c r="CJ121" s="29">
        <f>+IF(X121="Mañana y tarde",Criterio_Invierno!$C$16,IF(X121="Solo mañana",Criterio_Invierno!$C$15,Criterio_Invierno!$C$17))</f>
        <v>5</v>
      </c>
      <c r="CK121" s="24">
        <f>+IF(S121=0,Criterio_Invierno!$C$22,IF(S121&lt;Criterio_Invierno!$B$20,Criterio_Invierno!$C$20,IF(S121&lt;Criterio_Invierno!$B$21,Criterio_Invierno!$C$21,0)))*IF(AN121="SI",Criterio_Invierno!$F$20,Criterio_Invierno!$F$21)*IF(AI121="SI",Criterio_Invierno!$J$20,Criterio_Invierno!$J$21)</f>
        <v>30</v>
      </c>
      <c r="CL121" s="29">
        <f>(IF(AE121="NO",Criterio_Invierno!$C$25,IF(AE121="SI",Criterio_Invierno!$C$26,0))+VLOOKUP(AF121,Criterio_Invierno!$E$25:$F$29,2,FALSE)+IF(AK121="-",Criterio_Invierno!$I$30,IF(ISERROR(VLOOKUP(CONCATENATE(AL121,"-",AM121),Criterio_Invierno!$H$25:$I$29,2,FALSE)),Criterio_Invierno!$I$29,VLOOKUP(CONCATENATE(AL121,"-",AM121),Criterio_Invierno!$H$25:$I$29,2,FALSE))))*IF(AG121="SI",Criterio_Invierno!$L$25,Criterio_Invierno!$L$26)</f>
        <v>15</v>
      </c>
      <c r="CM121" s="24">
        <f>+IF(AR121&gt;Criterio_Invierno!$B$33,Criterio_Invierno!$C$33,0)+IF(AU121&gt;Criterio_Invierno!$E$33,Criterio_Invierno!$F$33,0)+IF(BG121="NO",Criterio_Invierno!$I$33,0)</f>
        <v>10</v>
      </c>
      <c r="CN121" s="24">
        <f>+IF(V121&gt;=Criterio_Invierno!$B$36,Criterio_Invierno!$C$37,IF(V121&gt;=Criterio_Invierno!$B$35,Criterio_Invierno!$C$36,Criterio_Invierno!$C$35))</f>
        <v>1</v>
      </c>
      <c r="CO121" s="30">
        <f>IF(CD121="-",Criterio_Invierno!$G$40,VLOOKUP(CE121,Criterio_Invierno!$B$39:$C$46,2,FALSE))</f>
        <v>1</v>
      </c>
      <c r="CP121" s="28">
        <f>+VLOOKUP(F121,Criterio_Verano!$B$5:$C$7,2,FALSE)</f>
        <v>40</v>
      </c>
      <c r="CQ121" s="24">
        <f>+IF(AA121="SI",Criterio_Verano!$C$10,IF(AB121="SI",Criterio_Verano!$C$13,IF(Z121="SI",Criterio_Verano!$C$11,Criterio_Verano!$D$12)))</f>
        <v>10</v>
      </c>
      <c r="CR121" s="24">
        <f>+IF(S121=0,Criterio_Verano!$C$18,IF(S121&lt;Criterio_Verano!$B$16,Criterio_Verano!$C$16,IF(S121&lt;Criterio_Verano!$B$17,Criterio_Verano!$C$17,Criterio_Verano!$C$18)))+IF(AE121="NO",Criterio_Verano!$F$17,Criterio_Verano!$F$16)</f>
        <v>2.5</v>
      </c>
      <c r="CS121" s="31">
        <f>+IF(AK121="NO",Criterio_Verano!$C$23,IF(AL121="PERSIANAS",Criterio_Verano!$C$21,Criterio_Verano!$C$22)+IF(AM121="DEFICIENTE",Criterio_Verano!$F$22,Criterio_Verano!$F$21))</f>
        <v>25</v>
      </c>
    </row>
    <row r="122" spans="1:97">
      <c r="A122" s="2" t="s">
        <v>797</v>
      </c>
      <c r="B122" s="4" t="s">
        <v>1</v>
      </c>
      <c r="C122" s="29">
        <f t="shared" si="4"/>
        <v>90</v>
      </c>
      <c r="D122" s="24">
        <f t="shared" si="5"/>
        <v>77.5</v>
      </c>
      <c r="E122" s="2" t="s">
        <v>139</v>
      </c>
      <c r="F122" s="3">
        <v>3</v>
      </c>
      <c r="G122" s="4" t="s">
        <v>92</v>
      </c>
      <c r="H122" s="4" t="s">
        <v>34</v>
      </c>
      <c r="I122" s="4" t="s">
        <v>798</v>
      </c>
      <c r="J122" s="29" t="str">
        <f>VLOOKUP(I122,SEV_20000!$B$2:$D$89,3,FALSE)</f>
        <v>Sí</v>
      </c>
      <c r="K122" s="4" t="s">
        <v>799</v>
      </c>
      <c r="L122" s="4" t="s">
        <v>2</v>
      </c>
      <c r="M122" s="4" t="s">
        <v>800</v>
      </c>
      <c r="N122" s="4" t="s">
        <v>801</v>
      </c>
      <c r="O122" s="4" t="s">
        <v>802</v>
      </c>
      <c r="P122" s="4" t="s">
        <v>803</v>
      </c>
      <c r="Q122" s="4" t="s">
        <v>3</v>
      </c>
      <c r="R122" s="5" t="s">
        <v>804</v>
      </c>
      <c r="S122" s="4">
        <v>1987</v>
      </c>
      <c r="T122" s="5" t="s">
        <v>805</v>
      </c>
      <c r="U122" s="5">
        <v>0</v>
      </c>
      <c r="V122" s="5">
        <v>238</v>
      </c>
      <c r="W122" s="4">
        <v>25</v>
      </c>
      <c r="X122" s="4" t="s">
        <v>16</v>
      </c>
      <c r="Y122" s="4" t="s">
        <v>5</v>
      </c>
      <c r="Z122" s="42" t="s">
        <v>5</v>
      </c>
      <c r="AA122" s="4"/>
      <c r="AB122" s="4" t="s">
        <v>5</v>
      </c>
      <c r="AC122" s="4" t="s">
        <v>8</v>
      </c>
      <c r="AD122" s="4" t="s">
        <v>6</v>
      </c>
      <c r="AE122" s="4" t="s">
        <v>8</v>
      </c>
      <c r="AF122" s="4" t="s">
        <v>7</v>
      </c>
      <c r="AG122" s="4" t="s">
        <v>5</v>
      </c>
      <c r="AH122" s="4" t="s">
        <v>9</v>
      </c>
      <c r="AI122" s="4" t="s">
        <v>5</v>
      </c>
      <c r="AJ122" s="4" t="s">
        <v>10</v>
      </c>
      <c r="AK122" s="4" t="s">
        <v>5</v>
      </c>
      <c r="AL122" s="4" t="s">
        <v>19</v>
      </c>
      <c r="AM122" s="4" t="s">
        <v>20</v>
      </c>
      <c r="AN122" s="4" t="s">
        <v>8</v>
      </c>
      <c r="AO122" s="4" t="s">
        <v>8</v>
      </c>
      <c r="AP122" s="5" t="s">
        <v>11</v>
      </c>
      <c r="AQ122" s="5">
        <v>0</v>
      </c>
      <c r="AR122" s="5">
        <v>0</v>
      </c>
      <c r="AS122" s="4">
        <v>0</v>
      </c>
      <c r="AT122" s="5" t="s">
        <v>11</v>
      </c>
      <c r="AU122" s="4">
        <v>0</v>
      </c>
      <c r="AV122" s="5" t="s">
        <v>8</v>
      </c>
      <c r="AW122" s="4">
        <v>0</v>
      </c>
      <c r="AX122" s="4" t="s">
        <v>5</v>
      </c>
      <c r="AY122" s="5" t="s">
        <v>164</v>
      </c>
      <c r="AZ122" s="4">
        <v>25</v>
      </c>
      <c r="BA122" s="4" t="s">
        <v>5</v>
      </c>
      <c r="BB122" s="5" t="s">
        <v>5</v>
      </c>
      <c r="BC122" s="5">
        <v>8</v>
      </c>
      <c r="BD122" s="4">
        <v>7</v>
      </c>
      <c r="BE122" s="4" t="s">
        <v>8</v>
      </c>
      <c r="BF122" s="4" t="s">
        <v>14</v>
      </c>
      <c r="BG122" s="4" t="s">
        <v>5</v>
      </c>
      <c r="BH122" s="4" t="s">
        <v>8</v>
      </c>
      <c r="BI122" s="4" t="s">
        <v>11</v>
      </c>
      <c r="BJ122" s="4" t="s">
        <v>13</v>
      </c>
      <c r="BK122" s="4" t="s">
        <v>11</v>
      </c>
      <c r="BL122" s="5" t="s">
        <v>11</v>
      </c>
      <c r="BM122" s="5">
        <v>20</v>
      </c>
      <c r="BN122" s="4">
        <v>3</v>
      </c>
      <c r="BO122" s="4" t="s">
        <v>8</v>
      </c>
      <c r="BP122" s="4" t="s">
        <v>11</v>
      </c>
      <c r="BQ122" s="4" t="s">
        <v>11</v>
      </c>
      <c r="BR122" s="4" t="s">
        <v>11</v>
      </c>
      <c r="BS122" s="5" t="s">
        <v>11</v>
      </c>
      <c r="BT122" s="5" t="s">
        <v>11</v>
      </c>
      <c r="BU122" s="5">
        <v>0</v>
      </c>
      <c r="BV122" s="5">
        <v>0</v>
      </c>
      <c r="BW122" s="4">
        <v>0</v>
      </c>
      <c r="BX122" s="5">
        <v>0</v>
      </c>
      <c r="BY122" s="5" t="s">
        <v>11</v>
      </c>
      <c r="BZ122" s="4">
        <v>0</v>
      </c>
      <c r="CA122" s="5">
        <v>0</v>
      </c>
      <c r="CB122" s="4" t="s">
        <v>8</v>
      </c>
      <c r="CC122" s="4">
        <v>0</v>
      </c>
      <c r="CD122" s="4" t="s">
        <v>15</v>
      </c>
      <c r="CE122" s="4" t="s">
        <v>11</v>
      </c>
      <c r="CF122" s="26" t="s">
        <v>8</v>
      </c>
      <c r="CG122" s="35" t="s">
        <v>1621</v>
      </c>
      <c r="CH122" s="27">
        <f>VLOOKUP(E122,Criterio_Invierno!$B$5:$C$8,2,0)</f>
        <v>7.5</v>
      </c>
      <c r="CI122" s="24">
        <f>+VLOOKUP(F122,Criterio_Invierno!$B$10:$C$13,2,0)</f>
        <v>2.5</v>
      </c>
      <c r="CJ122" s="29">
        <f>+IF(X122="Mañana y tarde",Criterio_Invierno!$C$16,IF(X122="Solo mañana",Criterio_Invierno!$C$15,Criterio_Invierno!$C$17))</f>
        <v>15</v>
      </c>
      <c r="CK122" s="24">
        <f>+IF(S122=0,Criterio_Invierno!$C$22,IF(S122&lt;Criterio_Invierno!$B$20,Criterio_Invierno!$C$20,IF(S122&lt;Criterio_Invierno!$B$21,Criterio_Invierno!$C$21,0)))*IF(AN122="SI",Criterio_Invierno!$F$20,Criterio_Invierno!$F$21)*IF(AI122="SI",Criterio_Invierno!$J$20,Criterio_Invierno!$J$21)</f>
        <v>15</v>
      </c>
      <c r="CL122" s="29">
        <f>(IF(AE122="NO",Criterio_Invierno!$C$25,IF(AE122="SI",Criterio_Invierno!$C$26,0))+VLOOKUP(AF122,Criterio_Invierno!$E$25:$F$29,2,FALSE)+IF(AK122="-",Criterio_Invierno!$I$30,IF(ISERROR(VLOOKUP(CONCATENATE(AL122,"-",AM122),Criterio_Invierno!$H$25:$I$29,2,FALSE)),Criterio_Invierno!$I$29,VLOOKUP(CONCATENATE(AL122,"-",AM122),Criterio_Invierno!$H$25:$I$29,2,FALSE))))*IF(AG122="SI",Criterio_Invierno!$L$25,Criterio_Invierno!$L$26)</f>
        <v>50</v>
      </c>
      <c r="CM122" s="24">
        <f>+IF(AR122&gt;Criterio_Invierno!$B$33,Criterio_Invierno!$C$33,0)+IF(AU122&gt;Criterio_Invierno!$E$33,Criterio_Invierno!$F$33,0)+IF(BG122="NO",Criterio_Invierno!$I$33,0)</f>
        <v>0</v>
      </c>
      <c r="CN122" s="24">
        <f>+IF(V122&gt;=Criterio_Invierno!$B$36,Criterio_Invierno!$C$37,IF(V122&gt;=Criterio_Invierno!$B$35,Criterio_Invierno!$C$36,Criterio_Invierno!$C$35))</f>
        <v>1</v>
      </c>
      <c r="CO122" s="30">
        <f>IF(CD122="-",Criterio_Invierno!$G$40,VLOOKUP(CE122,Criterio_Invierno!$B$39:$C$46,2,FALSE))</f>
        <v>1</v>
      </c>
      <c r="CP122" s="28">
        <f>+VLOOKUP(F122,Criterio_Verano!$B$5:$C$7,2,FALSE)</f>
        <v>20</v>
      </c>
      <c r="CQ122" s="24">
        <f>+IF(AA122="SI",Criterio_Verano!$C$10,IF(AB122="SI",Criterio_Verano!$C$13,IF(Z122="SI",Criterio_Verano!$C$11,Criterio_Verano!$D$12)))</f>
        <v>20</v>
      </c>
      <c r="CR122" s="24">
        <f>+IF(S122=0,Criterio_Verano!$C$18,IF(S122&lt;Criterio_Verano!$B$16,Criterio_Verano!$C$16,IF(S122&lt;Criterio_Verano!$B$17,Criterio_Verano!$C$17,Criterio_Verano!$C$18)))+IF(AE122="NO",Criterio_Verano!$F$17,Criterio_Verano!$F$16)</f>
        <v>12.5</v>
      </c>
      <c r="CS122" s="31">
        <f>+IF(AK122="NO",Criterio_Verano!$C$23,IF(AL122="PERSIANAS",Criterio_Verano!$C$21,Criterio_Verano!$C$22)+IF(AM122="DEFICIENTE",Criterio_Verano!$F$22,Criterio_Verano!$F$21))</f>
        <v>25</v>
      </c>
    </row>
    <row r="123" spans="1:97">
      <c r="A123" s="2" t="s">
        <v>579</v>
      </c>
      <c r="B123" s="4" t="s">
        <v>1</v>
      </c>
      <c r="C123" s="29">
        <f t="shared" si="4"/>
        <v>270</v>
      </c>
      <c r="D123" s="24">
        <f t="shared" si="5"/>
        <v>77.5</v>
      </c>
      <c r="E123" s="2" t="s">
        <v>139</v>
      </c>
      <c r="F123" s="3">
        <v>3</v>
      </c>
      <c r="G123" s="4" t="s">
        <v>580</v>
      </c>
      <c r="H123" s="4" t="s">
        <v>34</v>
      </c>
      <c r="I123" s="4" t="s">
        <v>218</v>
      </c>
      <c r="J123" s="29" t="str">
        <f>VLOOKUP(I123,SEV_20000!$B$2:$D$89,3,FALSE)</f>
        <v>Sí</v>
      </c>
      <c r="K123" s="4" t="s">
        <v>581</v>
      </c>
      <c r="L123" s="4" t="s">
        <v>2</v>
      </c>
      <c r="M123" s="4" t="s">
        <v>582</v>
      </c>
      <c r="N123" s="4" t="s">
        <v>583</v>
      </c>
      <c r="O123" s="4" t="s">
        <v>584</v>
      </c>
      <c r="P123" s="4" t="s">
        <v>585</v>
      </c>
      <c r="Q123" s="4" t="s">
        <v>3</v>
      </c>
      <c r="R123" s="5" t="s">
        <v>107</v>
      </c>
      <c r="S123" s="4">
        <v>1980</v>
      </c>
      <c r="T123" s="5" t="s">
        <v>587</v>
      </c>
      <c r="U123" s="5">
        <v>0</v>
      </c>
      <c r="V123" s="5">
        <v>624</v>
      </c>
      <c r="W123" s="4">
        <v>25</v>
      </c>
      <c r="X123" s="4" t="s">
        <v>16</v>
      </c>
      <c r="Y123" s="4" t="s">
        <v>5</v>
      </c>
      <c r="Z123" s="38" t="s">
        <v>5</v>
      </c>
      <c r="AA123" s="4"/>
      <c r="AB123" s="4" t="s">
        <v>5</v>
      </c>
      <c r="AC123" s="4" t="s">
        <v>5</v>
      </c>
      <c r="AD123" s="4" t="s">
        <v>17</v>
      </c>
      <c r="AE123" s="4" t="s">
        <v>8</v>
      </c>
      <c r="AF123" s="4" t="s">
        <v>22</v>
      </c>
      <c r="AG123" s="4" t="s">
        <v>5</v>
      </c>
      <c r="AH123" s="4" t="s">
        <v>18</v>
      </c>
      <c r="AI123" s="4" t="s">
        <v>5</v>
      </c>
      <c r="AJ123" s="4" t="s">
        <v>29</v>
      </c>
      <c r="AK123" s="4" t="s">
        <v>5</v>
      </c>
      <c r="AL123" s="4" t="s">
        <v>19</v>
      </c>
      <c r="AM123" s="4" t="s">
        <v>20</v>
      </c>
      <c r="AN123" s="4" t="s">
        <v>5</v>
      </c>
      <c r="AO123" s="4" t="s">
        <v>8</v>
      </c>
      <c r="AP123" s="5" t="s">
        <v>11</v>
      </c>
      <c r="AQ123" s="5">
        <v>0</v>
      </c>
      <c r="AR123" s="5">
        <v>0</v>
      </c>
      <c r="AS123" s="4">
        <v>0</v>
      </c>
      <c r="AT123" s="5" t="s">
        <v>11</v>
      </c>
      <c r="AU123" s="4">
        <v>0</v>
      </c>
      <c r="AV123" s="5" t="s">
        <v>8</v>
      </c>
      <c r="AW123" s="4">
        <v>0</v>
      </c>
      <c r="AX123" s="4" t="s">
        <v>8</v>
      </c>
      <c r="AY123" s="5" t="s">
        <v>11</v>
      </c>
      <c r="AZ123" s="4">
        <v>0</v>
      </c>
      <c r="BA123" s="4" t="s">
        <v>13</v>
      </c>
      <c r="BB123" s="5" t="s">
        <v>11</v>
      </c>
      <c r="BC123" s="5">
        <v>0</v>
      </c>
      <c r="BD123" s="4">
        <v>0</v>
      </c>
      <c r="BE123" s="4" t="s">
        <v>8</v>
      </c>
      <c r="BF123" s="4" t="s">
        <v>14</v>
      </c>
      <c r="BG123" s="4" t="s">
        <v>8</v>
      </c>
      <c r="BH123" s="4" t="s">
        <v>8</v>
      </c>
      <c r="BI123" s="4" t="s">
        <v>11</v>
      </c>
      <c r="BJ123" s="4" t="s">
        <v>13</v>
      </c>
      <c r="BK123" s="4" t="s">
        <v>11</v>
      </c>
      <c r="BL123" s="5" t="s">
        <v>11</v>
      </c>
      <c r="BM123" s="5">
        <v>19</v>
      </c>
      <c r="BN123" s="4">
        <v>6</v>
      </c>
      <c r="BO123" s="4" t="s">
        <v>8</v>
      </c>
      <c r="BP123" s="4" t="s">
        <v>11</v>
      </c>
      <c r="BQ123" s="4" t="s">
        <v>11</v>
      </c>
      <c r="BR123" s="4" t="s">
        <v>11</v>
      </c>
      <c r="BS123" s="5" t="s">
        <v>11</v>
      </c>
      <c r="BT123" s="5" t="s">
        <v>11</v>
      </c>
      <c r="BU123" s="5">
        <v>0</v>
      </c>
      <c r="BV123" s="5">
        <v>0</v>
      </c>
      <c r="BW123" s="4">
        <v>0</v>
      </c>
      <c r="BX123" s="5">
        <v>0</v>
      </c>
      <c r="BY123" s="5" t="s">
        <v>11</v>
      </c>
      <c r="BZ123" s="4">
        <v>0</v>
      </c>
      <c r="CA123" s="5">
        <v>0</v>
      </c>
      <c r="CB123" s="4" t="s">
        <v>8</v>
      </c>
      <c r="CC123" s="4">
        <v>0</v>
      </c>
      <c r="CD123" s="4" t="s">
        <v>8</v>
      </c>
      <c r="CE123" s="4" t="s">
        <v>11</v>
      </c>
      <c r="CF123" s="26" t="s">
        <v>8</v>
      </c>
      <c r="CG123" s="35" t="s">
        <v>1586</v>
      </c>
      <c r="CH123" s="27">
        <f>VLOOKUP(E123,Criterio_Invierno!$B$5:$C$8,2,0)</f>
        <v>7.5</v>
      </c>
      <c r="CI123" s="24">
        <f>+VLOOKUP(F123,Criterio_Invierno!$B$10:$C$13,2,0)</f>
        <v>2.5</v>
      </c>
      <c r="CJ123" s="29">
        <f>+IF(X123="Mañana y tarde",Criterio_Invierno!$C$16,IF(X123="Solo mañana",Criterio_Invierno!$C$15,Criterio_Invierno!$C$17))</f>
        <v>15</v>
      </c>
      <c r="CK123" s="24">
        <f>+IF(S123=0,Criterio_Invierno!$C$22,IF(S123&lt;Criterio_Invierno!$B$20,Criterio_Invierno!$C$20,IF(S123&lt;Criterio_Invierno!$B$21,Criterio_Invierno!$C$21,0)))*IF(AN123="SI",Criterio_Invierno!$F$20,Criterio_Invierno!$F$21)*IF(AI123="SI",Criterio_Invierno!$J$20,Criterio_Invierno!$J$21)</f>
        <v>30</v>
      </c>
      <c r="CL123" s="29">
        <f>(IF(AE123="NO",Criterio_Invierno!$C$25,IF(AE123="SI",Criterio_Invierno!$C$26,0))+VLOOKUP(AF123,Criterio_Invierno!$E$25:$F$29,2,FALSE)+IF(AK123="-",Criterio_Invierno!$I$30,IF(ISERROR(VLOOKUP(CONCATENATE(AL123,"-",AM123),Criterio_Invierno!$H$25:$I$29,2,FALSE)),Criterio_Invierno!$I$29,VLOOKUP(CONCATENATE(AL123,"-",AM123),Criterio_Invierno!$H$25:$I$29,2,FALSE))))*IF(AG123="SI",Criterio_Invierno!$L$25,Criterio_Invierno!$L$26)</f>
        <v>70</v>
      </c>
      <c r="CM123" s="24">
        <f>+IF(AR123&gt;Criterio_Invierno!$B$33,Criterio_Invierno!$C$33,0)+IF(AU123&gt;Criterio_Invierno!$E$33,Criterio_Invierno!$F$33,0)+IF(BG123="NO",Criterio_Invierno!$I$33,0)</f>
        <v>10</v>
      </c>
      <c r="CN123" s="24">
        <f>+IF(V123&gt;=Criterio_Invierno!$B$36,Criterio_Invierno!$C$37,IF(V123&gt;=Criterio_Invierno!$B$35,Criterio_Invierno!$C$36,Criterio_Invierno!$C$35))</f>
        <v>2</v>
      </c>
      <c r="CO123" s="30">
        <f>IF(CD123="-",Criterio_Invierno!$G$40,VLOOKUP(CE123,Criterio_Invierno!$B$39:$C$46,2,FALSE))</f>
        <v>1</v>
      </c>
      <c r="CP123" s="28">
        <f>+VLOOKUP(F123,Criterio_Verano!$B$5:$C$7,2,FALSE)</f>
        <v>20</v>
      </c>
      <c r="CQ123" s="24">
        <f>+IF(AA123="SI",Criterio_Verano!$C$10,IF(AB123="SI",Criterio_Verano!$C$13,IF(Z123="SI",Criterio_Verano!$C$11,Criterio_Verano!$D$12)))</f>
        <v>20</v>
      </c>
      <c r="CR123" s="24">
        <f>+IF(S123=0,Criterio_Verano!$C$18,IF(S123&lt;Criterio_Verano!$B$16,Criterio_Verano!$C$16,IF(S123&lt;Criterio_Verano!$B$17,Criterio_Verano!$C$17,Criterio_Verano!$C$18)))+IF(AE123="NO",Criterio_Verano!$F$17,Criterio_Verano!$F$16)</f>
        <v>12.5</v>
      </c>
      <c r="CS123" s="31">
        <f>+IF(AK123="NO",Criterio_Verano!$C$23,IF(AL123="PERSIANAS",Criterio_Verano!$C$21,Criterio_Verano!$C$22)+IF(AM123="DEFICIENTE",Criterio_Verano!$F$22,Criterio_Verano!$F$21))</f>
        <v>25</v>
      </c>
    </row>
    <row r="124" spans="1:97">
      <c r="A124" s="2" t="s">
        <v>579</v>
      </c>
      <c r="B124" s="4" t="s">
        <v>1</v>
      </c>
      <c r="C124" s="29">
        <f t="shared" si="4"/>
        <v>125</v>
      </c>
      <c r="D124" s="24">
        <f t="shared" si="5"/>
        <v>77.5</v>
      </c>
      <c r="E124" s="2" t="s">
        <v>139</v>
      </c>
      <c r="F124" s="3">
        <v>3</v>
      </c>
      <c r="G124" s="4" t="s">
        <v>580</v>
      </c>
      <c r="H124" s="4" t="s">
        <v>34</v>
      </c>
      <c r="I124" s="4" t="s">
        <v>218</v>
      </c>
      <c r="J124" s="29" t="str">
        <f>VLOOKUP(I124,SEV_20000!$B$2:$D$89,3,FALSE)</f>
        <v>Sí</v>
      </c>
      <c r="K124" s="4" t="s">
        <v>581</v>
      </c>
      <c r="L124" s="4" t="s">
        <v>2</v>
      </c>
      <c r="M124" s="4" t="s">
        <v>582</v>
      </c>
      <c r="N124" s="4" t="s">
        <v>583</v>
      </c>
      <c r="O124" s="4" t="s">
        <v>584</v>
      </c>
      <c r="P124" s="4" t="s">
        <v>585</v>
      </c>
      <c r="Q124" s="4" t="s">
        <v>3</v>
      </c>
      <c r="R124" s="5" t="s">
        <v>596</v>
      </c>
      <c r="S124" s="4">
        <v>1980</v>
      </c>
      <c r="T124" s="5" t="s">
        <v>587</v>
      </c>
      <c r="U124" s="5">
        <v>0</v>
      </c>
      <c r="V124" s="5">
        <v>170</v>
      </c>
      <c r="W124" s="4">
        <v>10</v>
      </c>
      <c r="X124" s="4" t="s">
        <v>4</v>
      </c>
      <c r="Y124" s="4" t="s">
        <v>5</v>
      </c>
      <c r="Z124" s="38" t="s">
        <v>5</v>
      </c>
      <c r="AA124" s="4"/>
      <c r="AB124" s="4" t="s">
        <v>5</v>
      </c>
      <c r="AC124" s="4" t="s">
        <v>5</v>
      </c>
      <c r="AD124" s="4" t="s">
        <v>17</v>
      </c>
      <c r="AE124" s="4" t="s">
        <v>8</v>
      </c>
      <c r="AF124" s="4" t="s">
        <v>22</v>
      </c>
      <c r="AG124" s="4" t="s">
        <v>5</v>
      </c>
      <c r="AH124" s="4" t="s">
        <v>18</v>
      </c>
      <c r="AI124" s="4" t="s">
        <v>5</v>
      </c>
      <c r="AJ124" s="4" t="s">
        <v>29</v>
      </c>
      <c r="AK124" s="4" t="s">
        <v>5</v>
      </c>
      <c r="AL124" s="4" t="s">
        <v>19</v>
      </c>
      <c r="AM124" s="4" t="s">
        <v>20</v>
      </c>
      <c r="AN124" s="4" t="s">
        <v>5</v>
      </c>
      <c r="AO124" s="4" t="s">
        <v>8</v>
      </c>
      <c r="AP124" s="5" t="s">
        <v>11</v>
      </c>
      <c r="AQ124" s="5">
        <v>0</v>
      </c>
      <c r="AR124" s="5">
        <v>0</v>
      </c>
      <c r="AS124" s="4">
        <v>0</v>
      </c>
      <c r="AT124" s="5" t="s">
        <v>11</v>
      </c>
      <c r="AU124" s="4">
        <v>0</v>
      </c>
      <c r="AV124" s="5" t="s">
        <v>8</v>
      </c>
      <c r="AW124" s="4">
        <v>0</v>
      </c>
      <c r="AX124" s="4" t="s">
        <v>8</v>
      </c>
      <c r="AY124" s="5" t="s">
        <v>11</v>
      </c>
      <c r="AZ124" s="4">
        <v>0</v>
      </c>
      <c r="BA124" s="4" t="s">
        <v>13</v>
      </c>
      <c r="BB124" s="5" t="s">
        <v>11</v>
      </c>
      <c r="BC124" s="5">
        <v>0</v>
      </c>
      <c r="BD124" s="4">
        <v>0</v>
      </c>
      <c r="BE124" s="4" t="s">
        <v>8</v>
      </c>
      <c r="BF124" s="4" t="s">
        <v>14</v>
      </c>
      <c r="BG124" s="4" t="s">
        <v>8</v>
      </c>
      <c r="BH124" s="4" t="s">
        <v>8</v>
      </c>
      <c r="BI124" s="4" t="s">
        <v>11</v>
      </c>
      <c r="BJ124" s="4" t="s">
        <v>13</v>
      </c>
      <c r="BK124" s="4" t="s">
        <v>11</v>
      </c>
      <c r="BL124" s="5" t="s">
        <v>11</v>
      </c>
      <c r="BM124" s="5">
        <v>8</v>
      </c>
      <c r="BN124" s="4">
        <v>8</v>
      </c>
      <c r="BO124" s="4" t="s">
        <v>8</v>
      </c>
      <c r="BP124" s="4" t="s">
        <v>11</v>
      </c>
      <c r="BQ124" s="4" t="s">
        <v>11</v>
      </c>
      <c r="BR124" s="4" t="s">
        <v>11</v>
      </c>
      <c r="BS124" s="5" t="s">
        <v>11</v>
      </c>
      <c r="BT124" s="5" t="s">
        <v>11</v>
      </c>
      <c r="BU124" s="5">
        <v>0</v>
      </c>
      <c r="BV124" s="5">
        <v>0</v>
      </c>
      <c r="BW124" s="4">
        <v>0</v>
      </c>
      <c r="BX124" s="5">
        <v>0</v>
      </c>
      <c r="BY124" s="5" t="s">
        <v>11</v>
      </c>
      <c r="BZ124" s="4">
        <v>0</v>
      </c>
      <c r="CA124" s="5">
        <v>0</v>
      </c>
      <c r="CB124" s="4" t="s">
        <v>8</v>
      </c>
      <c r="CC124" s="4">
        <v>0</v>
      </c>
      <c r="CD124" s="4" t="s">
        <v>8</v>
      </c>
      <c r="CE124" s="4" t="s">
        <v>11</v>
      </c>
      <c r="CF124" s="26" t="s">
        <v>8</v>
      </c>
      <c r="CG124" s="35" t="s">
        <v>1587</v>
      </c>
      <c r="CH124" s="27">
        <f>VLOOKUP(E124,Criterio_Invierno!$B$5:$C$8,2,0)</f>
        <v>7.5</v>
      </c>
      <c r="CI124" s="24">
        <f>+VLOOKUP(F124,Criterio_Invierno!$B$10:$C$13,2,0)</f>
        <v>2.5</v>
      </c>
      <c r="CJ124" s="29">
        <f>+IF(X124="Mañana y tarde",Criterio_Invierno!$C$16,IF(X124="Solo mañana",Criterio_Invierno!$C$15,Criterio_Invierno!$C$17))</f>
        <v>5</v>
      </c>
      <c r="CK124" s="24">
        <f>+IF(S124=0,Criterio_Invierno!$C$22,IF(S124&lt;Criterio_Invierno!$B$20,Criterio_Invierno!$C$20,IF(S124&lt;Criterio_Invierno!$B$21,Criterio_Invierno!$C$21,0)))*IF(AN124="SI",Criterio_Invierno!$F$20,Criterio_Invierno!$F$21)*IF(AI124="SI",Criterio_Invierno!$J$20,Criterio_Invierno!$J$21)</f>
        <v>30</v>
      </c>
      <c r="CL124" s="29">
        <f>(IF(AE124="NO",Criterio_Invierno!$C$25,IF(AE124="SI",Criterio_Invierno!$C$26,0))+VLOOKUP(AF124,Criterio_Invierno!$E$25:$F$29,2,FALSE)+IF(AK124="-",Criterio_Invierno!$I$30,IF(ISERROR(VLOOKUP(CONCATENATE(AL124,"-",AM124),Criterio_Invierno!$H$25:$I$29,2,FALSE)),Criterio_Invierno!$I$29,VLOOKUP(CONCATENATE(AL124,"-",AM124),Criterio_Invierno!$H$25:$I$29,2,FALSE))))*IF(AG124="SI",Criterio_Invierno!$L$25,Criterio_Invierno!$L$26)</f>
        <v>70</v>
      </c>
      <c r="CM124" s="24">
        <f>+IF(AR124&gt;Criterio_Invierno!$B$33,Criterio_Invierno!$C$33,0)+IF(AU124&gt;Criterio_Invierno!$E$33,Criterio_Invierno!$F$33,0)+IF(BG124="NO",Criterio_Invierno!$I$33,0)</f>
        <v>10</v>
      </c>
      <c r="CN124" s="24">
        <f>+IF(V124&gt;=Criterio_Invierno!$B$36,Criterio_Invierno!$C$37,IF(V124&gt;=Criterio_Invierno!$B$35,Criterio_Invierno!$C$36,Criterio_Invierno!$C$35))</f>
        <v>1</v>
      </c>
      <c r="CO124" s="30">
        <f>IF(CD124="-",Criterio_Invierno!$G$40,VLOOKUP(CE124,Criterio_Invierno!$B$39:$C$46,2,FALSE))</f>
        <v>1</v>
      </c>
      <c r="CP124" s="28">
        <f>+VLOOKUP(F124,Criterio_Verano!$B$5:$C$7,2,FALSE)</f>
        <v>20</v>
      </c>
      <c r="CQ124" s="24">
        <f>+IF(AA124="SI",Criterio_Verano!$C$10,IF(AB124="SI",Criterio_Verano!$C$13,IF(Z124="SI",Criterio_Verano!$C$11,Criterio_Verano!$D$12)))</f>
        <v>20</v>
      </c>
      <c r="CR124" s="24">
        <f>+IF(S124=0,Criterio_Verano!$C$18,IF(S124&lt;Criterio_Verano!$B$16,Criterio_Verano!$C$16,IF(S124&lt;Criterio_Verano!$B$17,Criterio_Verano!$C$17,Criterio_Verano!$C$18)))+IF(AE124="NO",Criterio_Verano!$F$17,Criterio_Verano!$F$16)</f>
        <v>12.5</v>
      </c>
      <c r="CS124" s="31">
        <f>+IF(AK124="NO",Criterio_Verano!$C$23,IF(AL124="PERSIANAS",Criterio_Verano!$C$21,Criterio_Verano!$C$22)+IF(AM124="DEFICIENTE",Criterio_Verano!$F$22,Criterio_Verano!$F$21))</f>
        <v>25</v>
      </c>
    </row>
    <row r="125" spans="1:97">
      <c r="A125" s="2" t="s">
        <v>579</v>
      </c>
      <c r="B125" s="4" t="s">
        <v>1</v>
      </c>
      <c r="C125" s="29">
        <f t="shared" si="4"/>
        <v>250</v>
      </c>
      <c r="D125" s="24">
        <f t="shared" si="5"/>
        <v>77.5</v>
      </c>
      <c r="E125" s="2" t="s">
        <v>139</v>
      </c>
      <c r="F125" s="3">
        <v>3</v>
      </c>
      <c r="G125" s="4" t="s">
        <v>580</v>
      </c>
      <c r="H125" s="4" t="s">
        <v>34</v>
      </c>
      <c r="I125" s="4" t="s">
        <v>218</v>
      </c>
      <c r="J125" s="29" t="str">
        <f>VLOOKUP(I125,SEV_20000!$B$2:$D$89,3,FALSE)</f>
        <v>Sí</v>
      </c>
      <c r="K125" s="4" t="s">
        <v>581</v>
      </c>
      <c r="L125" s="4" t="s">
        <v>2</v>
      </c>
      <c r="M125" s="4" t="s">
        <v>582</v>
      </c>
      <c r="N125" s="4" t="s">
        <v>583</v>
      </c>
      <c r="O125" s="4" t="s">
        <v>584</v>
      </c>
      <c r="P125" s="4" t="s">
        <v>585</v>
      </c>
      <c r="Q125" s="4" t="s">
        <v>3</v>
      </c>
      <c r="R125" s="5" t="s">
        <v>586</v>
      </c>
      <c r="S125" s="4">
        <v>1980</v>
      </c>
      <c r="T125" s="5" t="s">
        <v>587</v>
      </c>
      <c r="U125" s="5">
        <v>0</v>
      </c>
      <c r="V125" s="5">
        <v>624</v>
      </c>
      <c r="W125" s="4">
        <v>1</v>
      </c>
      <c r="X125" s="4" t="s">
        <v>4</v>
      </c>
      <c r="Y125" s="4" t="s">
        <v>5</v>
      </c>
      <c r="Z125" s="42" t="s">
        <v>5</v>
      </c>
      <c r="AA125" s="4"/>
      <c r="AB125" s="4" t="s">
        <v>5</v>
      </c>
      <c r="AC125" s="4" t="s">
        <v>5</v>
      </c>
      <c r="AD125" s="4" t="s">
        <v>17</v>
      </c>
      <c r="AE125" s="4" t="s">
        <v>8</v>
      </c>
      <c r="AF125" s="4" t="s">
        <v>22</v>
      </c>
      <c r="AG125" s="4" t="s">
        <v>5</v>
      </c>
      <c r="AH125" s="4" t="s">
        <v>18</v>
      </c>
      <c r="AI125" s="4" t="s">
        <v>5</v>
      </c>
      <c r="AJ125" s="4" t="s">
        <v>29</v>
      </c>
      <c r="AK125" s="4" t="s">
        <v>5</v>
      </c>
      <c r="AL125" s="4" t="s">
        <v>19</v>
      </c>
      <c r="AM125" s="4" t="s">
        <v>20</v>
      </c>
      <c r="AN125" s="4" t="s">
        <v>5</v>
      </c>
      <c r="AO125" s="4" t="s">
        <v>8</v>
      </c>
      <c r="AP125" s="5" t="s">
        <v>11</v>
      </c>
      <c r="AQ125" s="5">
        <v>0</v>
      </c>
      <c r="AR125" s="5">
        <v>0</v>
      </c>
      <c r="AS125" s="4">
        <v>0</v>
      </c>
      <c r="AT125" s="5" t="s">
        <v>11</v>
      </c>
      <c r="AU125" s="4">
        <v>0</v>
      </c>
      <c r="AV125" s="5" t="s">
        <v>8</v>
      </c>
      <c r="AW125" s="4">
        <v>0</v>
      </c>
      <c r="AX125" s="4" t="s">
        <v>8</v>
      </c>
      <c r="AY125" s="5" t="s">
        <v>11</v>
      </c>
      <c r="AZ125" s="4">
        <v>0</v>
      </c>
      <c r="BA125" s="4" t="s">
        <v>13</v>
      </c>
      <c r="BB125" s="5" t="s">
        <v>11</v>
      </c>
      <c r="BC125" s="5">
        <v>0</v>
      </c>
      <c r="BD125" s="4">
        <v>0</v>
      </c>
      <c r="BE125" s="4" t="s">
        <v>8</v>
      </c>
      <c r="BF125" s="4" t="s">
        <v>14</v>
      </c>
      <c r="BG125" s="4" t="s">
        <v>8</v>
      </c>
      <c r="BH125" s="4" t="s">
        <v>8</v>
      </c>
      <c r="BI125" s="4" t="s">
        <v>11</v>
      </c>
      <c r="BJ125" s="4" t="s">
        <v>13</v>
      </c>
      <c r="BK125" s="4" t="s">
        <v>11</v>
      </c>
      <c r="BL125" s="5" t="s">
        <v>11</v>
      </c>
      <c r="BM125" s="5">
        <v>0</v>
      </c>
      <c r="BN125" s="4">
        <v>0</v>
      </c>
      <c r="BO125" s="4" t="s">
        <v>8</v>
      </c>
      <c r="BP125" s="4" t="s">
        <v>11</v>
      </c>
      <c r="BQ125" s="4" t="s">
        <v>11</v>
      </c>
      <c r="BR125" s="4" t="s">
        <v>11</v>
      </c>
      <c r="BS125" s="5" t="s">
        <v>11</v>
      </c>
      <c r="BT125" s="5" t="s">
        <v>11</v>
      </c>
      <c r="BU125" s="5">
        <v>0</v>
      </c>
      <c r="BV125" s="5">
        <v>0</v>
      </c>
      <c r="BW125" s="4">
        <v>0</v>
      </c>
      <c r="BX125" s="5">
        <v>0</v>
      </c>
      <c r="BY125" s="5" t="s">
        <v>11</v>
      </c>
      <c r="BZ125" s="4">
        <v>0</v>
      </c>
      <c r="CA125" s="5">
        <v>0</v>
      </c>
      <c r="CB125" s="4" t="s">
        <v>8</v>
      </c>
      <c r="CC125" s="4">
        <v>0</v>
      </c>
      <c r="CD125" s="4" t="s">
        <v>8</v>
      </c>
      <c r="CE125" s="4" t="s">
        <v>11</v>
      </c>
      <c r="CF125" s="26" t="s">
        <v>8</v>
      </c>
      <c r="CG125" s="35" t="s">
        <v>1584</v>
      </c>
      <c r="CH125" s="27">
        <f>VLOOKUP(E125,Criterio_Invierno!$B$5:$C$8,2,0)</f>
        <v>7.5</v>
      </c>
      <c r="CI125" s="24">
        <f>+VLOOKUP(F125,Criterio_Invierno!$B$10:$C$13,2,0)</f>
        <v>2.5</v>
      </c>
      <c r="CJ125" s="29">
        <f>+IF(X125="Mañana y tarde",Criterio_Invierno!$C$16,IF(X125="Solo mañana",Criterio_Invierno!$C$15,Criterio_Invierno!$C$17))</f>
        <v>5</v>
      </c>
      <c r="CK125" s="24">
        <f>+IF(S125=0,Criterio_Invierno!$C$22,IF(S125&lt;Criterio_Invierno!$B$20,Criterio_Invierno!$C$20,IF(S125&lt;Criterio_Invierno!$B$21,Criterio_Invierno!$C$21,0)))*IF(AN125="SI",Criterio_Invierno!$F$20,Criterio_Invierno!$F$21)*IF(AI125="SI",Criterio_Invierno!$J$20,Criterio_Invierno!$J$21)</f>
        <v>30</v>
      </c>
      <c r="CL125" s="29">
        <f>(IF(AE125="NO",Criterio_Invierno!$C$25,IF(AE125="SI",Criterio_Invierno!$C$26,0))+VLOOKUP(AF125,Criterio_Invierno!$E$25:$F$29,2,FALSE)+IF(AK125="-",Criterio_Invierno!$I$30,IF(ISERROR(VLOOKUP(CONCATENATE(AL125,"-",AM125),Criterio_Invierno!$H$25:$I$29,2,FALSE)),Criterio_Invierno!$I$29,VLOOKUP(CONCATENATE(AL125,"-",AM125),Criterio_Invierno!$H$25:$I$29,2,FALSE))))*IF(AG125="SI",Criterio_Invierno!$L$25,Criterio_Invierno!$L$26)</f>
        <v>70</v>
      </c>
      <c r="CM125" s="24">
        <f>+IF(AR125&gt;Criterio_Invierno!$B$33,Criterio_Invierno!$C$33,0)+IF(AU125&gt;Criterio_Invierno!$E$33,Criterio_Invierno!$F$33,0)+IF(BG125="NO",Criterio_Invierno!$I$33,0)</f>
        <v>10</v>
      </c>
      <c r="CN125" s="24">
        <f>+IF(V125&gt;=Criterio_Invierno!$B$36,Criterio_Invierno!$C$37,IF(V125&gt;=Criterio_Invierno!$B$35,Criterio_Invierno!$C$36,Criterio_Invierno!$C$35))</f>
        <v>2</v>
      </c>
      <c r="CO125" s="30">
        <f>IF(CD125="-",Criterio_Invierno!$G$40,VLOOKUP(CE125,Criterio_Invierno!$B$39:$C$46,2,FALSE))</f>
        <v>1</v>
      </c>
      <c r="CP125" s="28">
        <f>+VLOOKUP(F125,Criterio_Verano!$B$5:$C$7,2,FALSE)</f>
        <v>20</v>
      </c>
      <c r="CQ125" s="24">
        <f>+IF(AA125="SI",Criterio_Verano!$C$10,IF(AB125="SI",Criterio_Verano!$C$13,IF(Z125="SI",Criterio_Verano!$C$11,Criterio_Verano!$D$12)))</f>
        <v>20</v>
      </c>
      <c r="CR125" s="24">
        <f>+IF(S125=0,Criterio_Verano!$C$18,IF(S125&lt;Criterio_Verano!$B$16,Criterio_Verano!$C$16,IF(S125&lt;Criterio_Verano!$B$17,Criterio_Verano!$C$17,Criterio_Verano!$C$18)))+IF(AE125="NO",Criterio_Verano!$F$17,Criterio_Verano!$F$16)</f>
        <v>12.5</v>
      </c>
      <c r="CS125" s="31">
        <f>+IF(AK125="NO",Criterio_Verano!$C$23,IF(AL125="PERSIANAS",Criterio_Verano!$C$21,Criterio_Verano!$C$22)+IF(AM125="DEFICIENTE",Criterio_Verano!$F$22,Criterio_Verano!$F$21))</f>
        <v>25</v>
      </c>
    </row>
    <row r="126" spans="1:97">
      <c r="A126" s="2" t="s">
        <v>1228</v>
      </c>
      <c r="B126" s="4" t="s">
        <v>1</v>
      </c>
      <c r="C126" s="29">
        <f t="shared" si="4"/>
        <v>82.5</v>
      </c>
      <c r="D126" s="24">
        <f t="shared" si="5"/>
        <v>77.5</v>
      </c>
      <c r="E126" s="2" t="s">
        <v>140</v>
      </c>
      <c r="F126" s="3">
        <v>3</v>
      </c>
      <c r="G126" s="4" t="s">
        <v>1229</v>
      </c>
      <c r="H126" s="4" t="s">
        <v>34</v>
      </c>
      <c r="I126" s="4" t="s">
        <v>1230</v>
      </c>
      <c r="J126" s="29" t="str">
        <f>VLOOKUP(I126,SEV_20000!$B$2:$D$89,3,FALSE)</f>
        <v>Sí</v>
      </c>
      <c r="K126" s="4" t="s">
        <v>1231</v>
      </c>
      <c r="L126" s="4" t="s">
        <v>2</v>
      </c>
      <c r="M126" s="4" t="s">
        <v>1232</v>
      </c>
      <c r="N126" s="4" t="s">
        <v>1233</v>
      </c>
      <c r="O126" s="4" t="s">
        <v>1234</v>
      </c>
      <c r="P126" s="4" t="s">
        <v>1235</v>
      </c>
      <c r="Q126" s="4" t="s">
        <v>30</v>
      </c>
      <c r="R126" s="5" t="s">
        <v>1236</v>
      </c>
      <c r="S126" s="4">
        <v>1984</v>
      </c>
      <c r="T126" s="5" t="s">
        <v>1237</v>
      </c>
      <c r="U126" s="5">
        <v>2017</v>
      </c>
      <c r="V126" s="5">
        <v>214</v>
      </c>
      <c r="W126" s="4">
        <v>14</v>
      </c>
      <c r="X126" s="4" t="s">
        <v>4</v>
      </c>
      <c r="Y126" s="4" t="s">
        <v>8</v>
      </c>
      <c r="Z126" s="42" t="s">
        <v>5</v>
      </c>
      <c r="AA126" s="4"/>
      <c r="AB126" s="4" t="s">
        <v>5</v>
      </c>
      <c r="AC126" s="4" t="s">
        <v>5</v>
      </c>
      <c r="AD126" s="4" t="s">
        <v>6</v>
      </c>
      <c r="AE126" s="4" t="s">
        <v>8</v>
      </c>
      <c r="AF126" s="4" t="s">
        <v>7</v>
      </c>
      <c r="AG126" s="4" t="s">
        <v>5</v>
      </c>
      <c r="AH126" s="4" t="s">
        <v>18</v>
      </c>
      <c r="AI126" s="4" t="s">
        <v>8</v>
      </c>
      <c r="AJ126" s="4" t="s">
        <v>11</v>
      </c>
      <c r="AK126" s="4" t="s">
        <v>5</v>
      </c>
      <c r="AL126" s="4" t="s">
        <v>19</v>
      </c>
      <c r="AM126" s="4" t="s">
        <v>20</v>
      </c>
      <c r="AN126" s="4" t="s">
        <v>5</v>
      </c>
      <c r="AO126" s="4" t="s">
        <v>5</v>
      </c>
      <c r="AP126" s="5" t="s">
        <v>21</v>
      </c>
      <c r="AQ126" s="5">
        <v>0</v>
      </c>
      <c r="AR126" s="5">
        <v>3</v>
      </c>
      <c r="AS126" s="4">
        <v>5</v>
      </c>
      <c r="AT126" s="5" t="s">
        <v>5</v>
      </c>
      <c r="AU126" s="4">
        <v>3</v>
      </c>
      <c r="AV126" s="5" t="s">
        <v>5</v>
      </c>
      <c r="AW126" s="4">
        <v>2</v>
      </c>
      <c r="AX126" s="4" t="s">
        <v>8</v>
      </c>
      <c r="AY126" s="5" t="s">
        <v>11</v>
      </c>
      <c r="AZ126" s="4">
        <v>0</v>
      </c>
      <c r="BA126" s="4" t="s">
        <v>13</v>
      </c>
      <c r="BB126" s="5" t="s">
        <v>11</v>
      </c>
      <c r="BC126" s="5">
        <v>0</v>
      </c>
      <c r="BD126" s="4">
        <v>0</v>
      </c>
      <c r="BE126" s="4" t="s">
        <v>8</v>
      </c>
      <c r="BF126" s="4" t="s">
        <v>14</v>
      </c>
      <c r="BG126" s="4" t="s">
        <v>5</v>
      </c>
      <c r="BH126" s="4" t="s">
        <v>8</v>
      </c>
      <c r="BI126" s="4" t="s">
        <v>11</v>
      </c>
      <c r="BJ126" s="4" t="s">
        <v>13</v>
      </c>
      <c r="BK126" s="4" t="s">
        <v>11</v>
      </c>
      <c r="BL126" s="5" t="s">
        <v>11</v>
      </c>
      <c r="BM126" s="5">
        <v>14</v>
      </c>
      <c r="BN126" s="4">
        <v>9</v>
      </c>
      <c r="BO126" s="4" t="s">
        <v>8</v>
      </c>
      <c r="BP126" s="4" t="s">
        <v>11</v>
      </c>
      <c r="BQ126" s="4" t="s">
        <v>11</v>
      </c>
      <c r="BR126" s="4" t="s">
        <v>11</v>
      </c>
      <c r="BS126" s="5" t="s">
        <v>11</v>
      </c>
      <c r="BT126" s="5" t="s">
        <v>11</v>
      </c>
      <c r="BU126" s="5">
        <v>0</v>
      </c>
      <c r="BV126" s="5">
        <v>0</v>
      </c>
      <c r="BW126" s="4">
        <v>0</v>
      </c>
      <c r="BX126" s="5">
        <v>0</v>
      </c>
      <c r="BY126" s="5" t="s">
        <v>11</v>
      </c>
      <c r="BZ126" s="4">
        <v>0</v>
      </c>
      <c r="CA126" s="5">
        <v>0</v>
      </c>
      <c r="CB126" s="4" t="s">
        <v>8</v>
      </c>
      <c r="CC126" s="4">
        <v>0</v>
      </c>
      <c r="CD126" s="4" t="s">
        <v>8</v>
      </c>
      <c r="CE126" s="4" t="s">
        <v>11</v>
      </c>
      <c r="CF126" s="26" t="s">
        <v>5</v>
      </c>
      <c r="CG126" s="35" t="s">
        <v>1686</v>
      </c>
      <c r="CH126" s="27">
        <f>VLOOKUP(E126,Criterio_Invierno!$B$5:$C$8,2,0)</f>
        <v>10</v>
      </c>
      <c r="CI126" s="24">
        <f>+VLOOKUP(F126,Criterio_Invierno!$B$10:$C$13,2,0)</f>
        <v>2.5</v>
      </c>
      <c r="CJ126" s="29">
        <f>+IF(X126="Mañana y tarde",Criterio_Invierno!$C$16,IF(X126="Solo mañana",Criterio_Invierno!$C$15,Criterio_Invierno!$C$17))</f>
        <v>5</v>
      </c>
      <c r="CK126" s="24">
        <f>+IF(S126=0,Criterio_Invierno!$C$22,IF(S126&lt;Criterio_Invierno!$B$20,Criterio_Invierno!$C$20,IF(S126&lt;Criterio_Invierno!$B$21,Criterio_Invierno!$C$21,0)))*IF(AN126="SI",Criterio_Invierno!$F$20,Criterio_Invierno!$F$21)*IF(AI126="SI",Criterio_Invierno!$J$20,Criterio_Invierno!$J$21)</f>
        <v>15</v>
      </c>
      <c r="CL126" s="29">
        <f>(IF(AE126="NO",Criterio_Invierno!$C$25,IF(AE126="SI",Criterio_Invierno!$C$26,0))+VLOOKUP(AF126,Criterio_Invierno!$E$25:$F$29,2,FALSE)+IF(AK126="-",Criterio_Invierno!$I$30,IF(ISERROR(VLOOKUP(CONCATENATE(AL126,"-",AM126),Criterio_Invierno!$H$25:$I$29,2,FALSE)),Criterio_Invierno!$I$29,VLOOKUP(CONCATENATE(AL126,"-",AM126),Criterio_Invierno!$H$25:$I$29,2,FALSE))))*IF(AG126="SI",Criterio_Invierno!$L$25,Criterio_Invierno!$L$26)</f>
        <v>50</v>
      </c>
      <c r="CM126" s="24">
        <f>+IF(AR126&gt;Criterio_Invierno!$B$33,Criterio_Invierno!$C$33,0)+IF(AU126&gt;Criterio_Invierno!$E$33,Criterio_Invierno!$F$33,0)+IF(BG126="NO",Criterio_Invierno!$I$33,0)</f>
        <v>0</v>
      </c>
      <c r="CN126" s="24">
        <f>+IF(V126&gt;=Criterio_Invierno!$B$36,Criterio_Invierno!$C$37,IF(V126&gt;=Criterio_Invierno!$B$35,Criterio_Invierno!$C$36,Criterio_Invierno!$C$35))</f>
        <v>1</v>
      </c>
      <c r="CO126" s="30">
        <f>IF(CD126="-",Criterio_Invierno!$G$40,VLOOKUP(CE126,Criterio_Invierno!$B$39:$C$46,2,FALSE))</f>
        <v>1</v>
      </c>
      <c r="CP126" s="28">
        <f>+VLOOKUP(F126,Criterio_Verano!$B$5:$C$7,2,FALSE)</f>
        <v>20</v>
      </c>
      <c r="CQ126" s="24">
        <f>+IF(AA126="SI",Criterio_Verano!$C$10,IF(AB126="SI",Criterio_Verano!$C$13,IF(Z126="SI",Criterio_Verano!$C$11,Criterio_Verano!$D$12)))</f>
        <v>20</v>
      </c>
      <c r="CR126" s="24">
        <f>+IF(S126=0,Criterio_Verano!$C$18,IF(S126&lt;Criterio_Verano!$B$16,Criterio_Verano!$C$16,IF(S126&lt;Criterio_Verano!$B$17,Criterio_Verano!$C$17,Criterio_Verano!$C$18)))+IF(AE126="NO",Criterio_Verano!$F$17,Criterio_Verano!$F$16)</f>
        <v>12.5</v>
      </c>
      <c r="CS126" s="31">
        <f>+IF(AK126="NO",Criterio_Verano!$C$23,IF(AL126="PERSIANAS",Criterio_Verano!$C$21,Criterio_Verano!$C$22)+IF(AM126="DEFICIENTE",Criterio_Verano!$F$22,Criterio_Verano!$F$21))</f>
        <v>25</v>
      </c>
    </row>
    <row r="127" spans="1:97">
      <c r="A127" s="2" t="s">
        <v>1350</v>
      </c>
      <c r="B127" s="4" t="s">
        <v>1</v>
      </c>
      <c r="C127" s="29">
        <f t="shared" si="4"/>
        <v>60</v>
      </c>
      <c r="D127" s="24">
        <f t="shared" si="5"/>
        <v>77.5</v>
      </c>
      <c r="E127" s="2" t="s">
        <v>139</v>
      </c>
      <c r="F127" s="3">
        <v>4</v>
      </c>
      <c r="G127" s="4" t="s">
        <v>1351</v>
      </c>
      <c r="H127" s="4" t="s">
        <v>34</v>
      </c>
      <c r="I127" s="4" t="s">
        <v>243</v>
      </c>
      <c r="J127" s="29" t="str">
        <f>VLOOKUP(I127,SEV_20000!$B$2:$D$89,3,FALSE)</f>
        <v>Sí</v>
      </c>
      <c r="K127" s="4" t="s">
        <v>1352</v>
      </c>
      <c r="L127" s="4" t="s">
        <v>2</v>
      </c>
      <c r="M127" s="4" t="s">
        <v>1353</v>
      </c>
      <c r="N127" s="4" t="s">
        <v>1354</v>
      </c>
      <c r="O127" s="4" t="s">
        <v>1355</v>
      </c>
      <c r="P127" s="4" t="s">
        <v>1355</v>
      </c>
      <c r="Q127" s="4" t="s">
        <v>3</v>
      </c>
      <c r="R127" s="5" t="s">
        <v>1389</v>
      </c>
      <c r="S127" s="4">
        <v>1992</v>
      </c>
      <c r="T127" s="5" t="s">
        <v>13</v>
      </c>
      <c r="U127" s="5">
        <v>1992</v>
      </c>
      <c r="V127" s="5">
        <v>40</v>
      </c>
      <c r="W127" s="4">
        <v>2</v>
      </c>
      <c r="X127" s="4" t="s">
        <v>4</v>
      </c>
      <c r="Y127" s="4" t="s">
        <v>8</v>
      </c>
      <c r="Z127" s="42" t="s">
        <v>5</v>
      </c>
      <c r="AA127" s="4"/>
      <c r="AB127" s="4" t="s">
        <v>8</v>
      </c>
      <c r="AC127" s="4" t="s">
        <v>8</v>
      </c>
      <c r="AD127" s="4" t="s">
        <v>6</v>
      </c>
      <c r="AE127" s="4" t="s">
        <v>8</v>
      </c>
      <c r="AF127" s="4" t="s">
        <v>7</v>
      </c>
      <c r="AG127" s="4" t="s">
        <v>8</v>
      </c>
      <c r="AH127" s="4" t="s">
        <v>9</v>
      </c>
      <c r="AI127" s="4" t="s">
        <v>8</v>
      </c>
      <c r="AJ127" s="4" t="s">
        <v>11</v>
      </c>
      <c r="AK127" s="4" t="s">
        <v>5</v>
      </c>
      <c r="AL127" s="4" t="s">
        <v>23</v>
      </c>
      <c r="AM127" s="4" t="s">
        <v>20</v>
      </c>
      <c r="AN127" s="4" t="s">
        <v>8</v>
      </c>
      <c r="AO127" s="4" t="s">
        <v>8</v>
      </c>
      <c r="AP127" s="5" t="s">
        <v>11</v>
      </c>
      <c r="AQ127" s="5">
        <v>0</v>
      </c>
      <c r="AR127" s="5">
        <v>0</v>
      </c>
      <c r="AS127" s="4">
        <v>0</v>
      </c>
      <c r="AT127" s="5" t="s">
        <v>11</v>
      </c>
      <c r="AU127" s="4">
        <v>0</v>
      </c>
      <c r="AV127" s="5" t="s">
        <v>8</v>
      </c>
      <c r="AW127" s="4">
        <v>0</v>
      </c>
      <c r="AX127" s="4" t="s">
        <v>5</v>
      </c>
      <c r="AY127" s="5" t="s">
        <v>26</v>
      </c>
      <c r="AZ127" s="4">
        <v>2</v>
      </c>
      <c r="BA127" s="4" t="s">
        <v>8</v>
      </c>
      <c r="BB127" s="5" t="s">
        <v>8</v>
      </c>
      <c r="BC127" s="5">
        <v>1</v>
      </c>
      <c r="BD127" s="4">
        <v>10</v>
      </c>
      <c r="BE127" s="4" t="s">
        <v>8</v>
      </c>
      <c r="BF127" s="4" t="s">
        <v>14</v>
      </c>
      <c r="BG127" s="4" t="s">
        <v>8</v>
      </c>
      <c r="BH127" s="4" t="s">
        <v>8</v>
      </c>
      <c r="BI127" s="4" t="s">
        <v>11</v>
      </c>
      <c r="BJ127" s="4" t="s">
        <v>13</v>
      </c>
      <c r="BK127" s="4" t="s">
        <v>11</v>
      </c>
      <c r="BL127" s="5" t="s">
        <v>11</v>
      </c>
      <c r="BM127" s="5">
        <v>2</v>
      </c>
      <c r="BN127" s="4">
        <v>2</v>
      </c>
      <c r="BO127" s="4" t="s">
        <v>8</v>
      </c>
      <c r="BP127" s="4" t="s">
        <v>11</v>
      </c>
      <c r="BQ127" s="4" t="s">
        <v>11</v>
      </c>
      <c r="BR127" s="4" t="s">
        <v>11</v>
      </c>
      <c r="BS127" s="5" t="s">
        <v>11</v>
      </c>
      <c r="BT127" s="5" t="s">
        <v>11</v>
      </c>
      <c r="BU127" s="5">
        <v>0</v>
      </c>
      <c r="BV127" s="5">
        <v>0</v>
      </c>
      <c r="BW127" s="4">
        <v>0</v>
      </c>
      <c r="BX127" s="5">
        <v>0</v>
      </c>
      <c r="BY127" s="5" t="s">
        <v>11</v>
      </c>
      <c r="BZ127" s="4">
        <v>0</v>
      </c>
      <c r="CA127" s="5">
        <v>0</v>
      </c>
      <c r="CB127" s="4" t="s">
        <v>8</v>
      </c>
      <c r="CC127" s="4">
        <v>0</v>
      </c>
      <c r="CD127" s="4" t="s">
        <v>15</v>
      </c>
      <c r="CE127" s="4" t="s">
        <v>11</v>
      </c>
      <c r="CF127" s="26" t="s">
        <v>15</v>
      </c>
      <c r="CG127" s="35" t="s">
        <v>1716</v>
      </c>
      <c r="CH127" s="27">
        <f>VLOOKUP(E127,Criterio_Invierno!$B$5:$C$8,2,0)</f>
        <v>7.5</v>
      </c>
      <c r="CI127" s="24">
        <f>+VLOOKUP(F127,Criterio_Invierno!$B$10:$C$13,2,0)</f>
        <v>5</v>
      </c>
      <c r="CJ127" s="29">
        <f>+IF(X127="Mañana y tarde",Criterio_Invierno!$C$16,IF(X127="Solo mañana",Criterio_Invierno!$C$15,Criterio_Invierno!$C$17))</f>
        <v>5</v>
      </c>
      <c r="CK127" s="24">
        <f>+IF(S127=0,Criterio_Invierno!$C$22,IF(S127&lt;Criterio_Invierno!$B$20,Criterio_Invierno!$C$20,IF(S127&lt;Criterio_Invierno!$B$21,Criterio_Invierno!$C$21,0)))*IF(AN127="SI",Criterio_Invierno!$F$20,Criterio_Invierno!$F$21)*IF(AI127="SI",Criterio_Invierno!$J$20,Criterio_Invierno!$J$21)</f>
        <v>7.5</v>
      </c>
      <c r="CL127" s="29">
        <f>(IF(AE127="NO",Criterio_Invierno!$C$25,IF(AE127="SI",Criterio_Invierno!$C$26,0))+VLOOKUP(AF127,Criterio_Invierno!$E$25:$F$29,2,FALSE)+IF(AK127="-",Criterio_Invierno!$I$30,IF(ISERROR(VLOOKUP(CONCATENATE(AL127,"-",AM127),Criterio_Invierno!$H$25:$I$29,2,FALSE)),Criterio_Invierno!$I$29,VLOOKUP(CONCATENATE(AL127,"-",AM127),Criterio_Invierno!$H$25:$I$29,2,FALSE))))*IF(AG127="SI",Criterio_Invierno!$L$25,Criterio_Invierno!$L$26)</f>
        <v>25</v>
      </c>
      <c r="CM127" s="24">
        <f>+IF(AR127&gt;Criterio_Invierno!$B$33,Criterio_Invierno!$C$33,0)+IF(AU127&gt;Criterio_Invierno!$E$33,Criterio_Invierno!$F$33,0)+IF(BG127="NO",Criterio_Invierno!$I$33,0)</f>
        <v>10</v>
      </c>
      <c r="CN127" s="24">
        <f>+IF(V127&gt;=Criterio_Invierno!$B$36,Criterio_Invierno!$C$37,IF(V127&gt;=Criterio_Invierno!$B$35,Criterio_Invierno!$C$36,Criterio_Invierno!$C$35))</f>
        <v>1</v>
      </c>
      <c r="CO127" s="30">
        <f>IF(CD127="-",Criterio_Invierno!$G$40,VLOOKUP(CE127,Criterio_Invierno!$B$39:$C$46,2,FALSE))</f>
        <v>1</v>
      </c>
      <c r="CP127" s="28">
        <f>+VLOOKUP(F127,Criterio_Verano!$B$5:$C$7,2,FALSE)</f>
        <v>40</v>
      </c>
      <c r="CQ127" s="24">
        <f>+IF(AA127="SI",Criterio_Verano!$C$10,IF(AB127="SI",Criterio_Verano!$C$13,IF(Z127="SI",Criterio_Verano!$C$11,Criterio_Verano!$D$12)))</f>
        <v>10</v>
      </c>
      <c r="CR127" s="24">
        <f>+IF(S127=0,Criterio_Verano!$C$18,IF(S127&lt;Criterio_Verano!$B$16,Criterio_Verano!$C$16,IF(S127&lt;Criterio_Verano!$B$17,Criterio_Verano!$C$17,Criterio_Verano!$C$18)))+IF(AE127="NO",Criterio_Verano!$F$17,Criterio_Verano!$F$16)</f>
        <v>12.5</v>
      </c>
      <c r="CS127" s="31">
        <f>+IF(AK127="NO",Criterio_Verano!$C$23,IF(AL127="PERSIANAS",Criterio_Verano!$C$21,Criterio_Verano!$C$22)+IF(AM127="DEFICIENTE",Criterio_Verano!$F$22,Criterio_Verano!$F$21))</f>
        <v>15</v>
      </c>
    </row>
    <row r="128" spans="1:97">
      <c r="A128" s="2" t="s">
        <v>841</v>
      </c>
      <c r="B128" s="4" t="s">
        <v>1</v>
      </c>
      <c r="C128" s="29">
        <f t="shared" si="4"/>
        <v>60</v>
      </c>
      <c r="D128" s="24">
        <f t="shared" si="5"/>
        <v>77.5</v>
      </c>
      <c r="E128" s="2" t="s">
        <v>139</v>
      </c>
      <c r="F128" s="3">
        <v>4</v>
      </c>
      <c r="G128" s="4" t="s">
        <v>325</v>
      </c>
      <c r="H128" s="4" t="s">
        <v>34</v>
      </c>
      <c r="I128" s="4" t="s">
        <v>64</v>
      </c>
      <c r="J128" s="29" t="str">
        <f>VLOOKUP(I128,SEV_20000!$B$2:$D$89,3,FALSE)</f>
        <v>Sí</v>
      </c>
      <c r="K128" s="4" t="s">
        <v>842</v>
      </c>
      <c r="L128" s="4" t="s">
        <v>2</v>
      </c>
      <c r="M128" s="4" t="s">
        <v>843</v>
      </c>
      <c r="N128" s="4" t="s">
        <v>844</v>
      </c>
      <c r="O128" s="4" t="s">
        <v>845</v>
      </c>
      <c r="P128" s="4" t="s">
        <v>846</v>
      </c>
      <c r="Q128" s="4" t="s">
        <v>3</v>
      </c>
      <c r="R128" s="5" t="s">
        <v>847</v>
      </c>
      <c r="S128" s="4">
        <v>2005</v>
      </c>
      <c r="T128" s="5" t="s">
        <v>848</v>
      </c>
      <c r="U128" s="5">
        <v>0</v>
      </c>
      <c r="V128" s="5">
        <v>238</v>
      </c>
      <c r="W128" s="4">
        <v>16</v>
      </c>
      <c r="X128" s="4" t="s">
        <v>4</v>
      </c>
      <c r="Y128" s="4" t="s">
        <v>5</v>
      </c>
      <c r="Z128" s="42" t="s">
        <v>5</v>
      </c>
      <c r="AA128" s="4"/>
      <c r="AB128" s="4" t="s">
        <v>8</v>
      </c>
      <c r="AC128" s="4" t="s">
        <v>8</v>
      </c>
      <c r="AD128" s="4" t="s">
        <v>17</v>
      </c>
      <c r="AE128" s="4" t="s">
        <v>8</v>
      </c>
      <c r="AF128" s="4" t="s">
        <v>7</v>
      </c>
      <c r="AG128" s="4" t="s">
        <v>8</v>
      </c>
      <c r="AH128" s="4" t="s">
        <v>9</v>
      </c>
      <c r="AI128" s="4" t="s">
        <v>8</v>
      </c>
      <c r="AJ128" s="4" t="s">
        <v>11</v>
      </c>
      <c r="AK128" s="4" t="s">
        <v>5</v>
      </c>
      <c r="AL128" s="4" t="s">
        <v>23</v>
      </c>
      <c r="AM128" s="4" t="s">
        <v>20</v>
      </c>
      <c r="AN128" s="4" t="s">
        <v>8</v>
      </c>
      <c r="AO128" s="4" t="s">
        <v>5</v>
      </c>
      <c r="AP128" s="5" t="s">
        <v>21</v>
      </c>
      <c r="AQ128" s="5">
        <v>6500</v>
      </c>
      <c r="AR128" s="5">
        <v>2</v>
      </c>
      <c r="AS128" s="4">
        <v>4</v>
      </c>
      <c r="AT128" s="5" t="s">
        <v>5</v>
      </c>
      <c r="AU128" s="4">
        <v>2</v>
      </c>
      <c r="AV128" s="5" t="s">
        <v>8</v>
      </c>
      <c r="AW128" s="4">
        <v>0</v>
      </c>
      <c r="AX128" s="4" t="s">
        <v>5</v>
      </c>
      <c r="AY128" s="5" t="s">
        <v>26</v>
      </c>
      <c r="AZ128" s="4">
        <v>10</v>
      </c>
      <c r="BA128" s="4" t="s">
        <v>8</v>
      </c>
      <c r="BB128" s="5" t="s">
        <v>8</v>
      </c>
      <c r="BC128" s="5">
        <v>10</v>
      </c>
      <c r="BD128" s="4">
        <v>6</v>
      </c>
      <c r="BE128" s="4" t="s">
        <v>8</v>
      </c>
      <c r="BF128" s="4" t="s">
        <v>14</v>
      </c>
      <c r="BG128" s="4" t="s">
        <v>8</v>
      </c>
      <c r="BH128" s="4" t="s">
        <v>8</v>
      </c>
      <c r="BI128" s="4" t="s">
        <v>11</v>
      </c>
      <c r="BJ128" s="4" t="s">
        <v>13</v>
      </c>
      <c r="BK128" s="4" t="s">
        <v>11</v>
      </c>
      <c r="BL128" s="5" t="s">
        <v>11</v>
      </c>
      <c r="BM128" s="5">
        <v>12</v>
      </c>
      <c r="BN128" s="4">
        <v>8</v>
      </c>
      <c r="BO128" s="4" t="s">
        <v>8</v>
      </c>
      <c r="BP128" s="4" t="s">
        <v>11</v>
      </c>
      <c r="BQ128" s="4" t="s">
        <v>11</v>
      </c>
      <c r="BR128" s="4" t="s">
        <v>11</v>
      </c>
      <c r="BS128" s="5" t="s">
        <v>11</v>
      </c>
      <c r="BT128" s="5" t="s">
        <v>11</v>
      </c>
      <c r="BU128" s="5">
        <v>0</v>
      </c>
      <c r="BV128" s="5">
        <v>0</v>
      </c>
      <c r="BW128" s="4">
        <v>0</v>
      </c>
      <c r="BX128" s="5">
        <v>0</v>
      </c>
      <c r="BY128" s="5" t="s">
        <v>11</v>
      </c>
      <c r="BZ128" s="4">
        <v>0</v>
      </c>
      <c r="CA128" s="5">
        <v>0</v>
      </c>
      <c r="CB128" s="4" t="s">
        <v>8</v>
      </c>
      <c r="CC128" s="4">
        <v>0</v>
      </c>
      <c r="CD128" s="4" t="s">
        <v>15</v>
      </c>
      <c r="CE128" s="4" t="s">
        <v>11</v>
      </c>
      <c r="CF128" s="26" t="s">
        <v>8</v>
      </c>
      <c r="CG128" s="35" t="s">
        <v>1628</v>
      </c>
      <c r="CH128" s="27">
        <f>VLOOKUP(E128,Criterio_Invierno!$B$5:$C$8,2,0)</f>
        <v>7.5</v>
      </c>
      <c r="CI128" s="24">
        <f>+VLOOKUP(F128,Criterio_Invierno!$B$10:$C$13,2,0)</f>
        <v>5</v>
      </c>
      <c r="CJ128" s="29">
        <f>+IF(X128="Mañana y tarde",Criterio_Invierno!$C$16,IF(X128="Solo mañana",Criterio_Invierno!$C$15,Criterio_Invierno!$C$17))</f>
        <v>5</v>
      </c>
      <c r="CK128" s="24">
        <f>+IF(S128=0,Criterio_Invierno!$C$22,IF(S128&lt;Criterio_Invierno!$B$20,Criterio_Invierno!$C$20,IF(S128&lt;Criterio_Invierno!$B$21,Criterio_Invierno!$C$21,0)))*IF(AN128="SI",Criterio_Invierno!$F$20,Criterio_Invierno!$F$21)*IF(AI128="SI",Criterio_Invierno!$J$20,Criterio_Invierno!$J$21)</f>
        <v>7.5</v>
      </c>
      <c r="CL128" s="29">
        <f>(IF(AE128="NO",Criterio_Invierno!$C$25,IF(AE128="SI",Criterio_Invierno!$C$26,0))+VLOOKUP(AF128,Criterio_Invierno!$E$25:$F$29,2,FALSE)+IF(AK128="-",Criterio_Invierno!$I$30,IF(ISERROR(VLOOKUP(CONCATENATE(AL128,"-",AM128),Criterio_Invierno!$H$25:$I$29,2,FALSE)),Criterio_Invierno!$I$29,VLOOKUP(CONCATENATE(AL128,"-",AM128),Criterio_Invierno!$H$25:$I$29,2,FALSE))))*IF(AG128="SI",Criterio_Invierno!$L$25,Criterio_Invierno!$L$26)</f>
        <v>25</v>
      </c>
      <c r="CM128" s="24">
        <f>+IF(AR128&gt;Criterio_Invierno!$B$33,Criterio_Invierno!$C$33,0)+IF(AU128&gt;Criterio_Invierno!$E$33,Criterio_Invierno!$F$33,0)+IF(BG128="NO",Criterio_Invierno!$I$33,0)</f>
        <v>10</v>
      </c>
      <c r="CN128" s="24">
        <f>+IF(V128&gt;=Criterio_Invierno!$B$36,Criterio_Invierno!$C$37,IF(V128&gt;=Criterio_Invierno!$B$35,Criterio_Invierno!$C$36,Criterio_Invierno!$C$35))</f>
        <v>1</v>
      </c>
      <c r="CO128" s="30">
        <f>IF(CD128="-",Criterio_Invierno!$G$40,VLOOKUP(CE128,Criterio_Invierno!$B$39:$C$46,2,FALSE))</f>
        <v>1</v>
      </c>
      <c r="CP128" s="28">
        <f>+VLOOKUP(F128,Criterio_Verano!$B$5:$C$7,2,FALSE)</f>
        <v>40</v>
      </c>
      <c r="CQ128" s="24">
        <f>+IF(AA128="SI",Criterio_Verano!$C$10,IF(AB128="SI",Criterio_Verano!$C$13,IF(Z128="SI",Criterio_Verano!$C$11,Criterio_Verano!$D$12)))</f>
        <v>10</v>
      </c>
      <c r="CR128" s="24">
        <f>+IF(S128=0,Criterio_Verano!$C$18,IF(S128&lt;Criterio_Verano!$B$16,Criterio_Verano!$C$16,IF(S128&lt;Criterio_Verano!$B$17,Criterio_Verano!$C$17,Criterio_Verano!$C$18)))+IF(AE128="NO",Criterio_Verano!$F$17,Criterio_Verano!$F$16)</f>
        <v>12.5</v>
      </c>
      <c r="CS128" s="31">
        <f>+IF(AK128="NO",Criterio_Verano!$C$23,IF(AL128="PERSIANAS",Criterio_Verano!$C$21,Criterio_Verano!$C$22)+IF(AM128="DEFICIENTE",Criterio_Verano!$F$22,Criterio_Verano!$F$21))</f>
        <v>15</v>
      </c>
    </row>
    <row r="129" spans="1:97">
      <c r="A129" s="2" t="s">
        <v>561</v>
      </c>
      <c r="B129" s="4" t="s">
        <v>1</v>
      </c>
      <c r="C129" s="29">
        <f t="shared" si="4"/>
        <v>75</v>
      </c>
      <c r="D129" s="24">
        <f t="shared" si="5"/>
        <v>77.5</v>
      </c>
      <c r="E129" s="2" t="s">
        <v>139</v>
      </c>
      <c r="F129" s="3">
        <v>4</v>
      </c>
      <c r="G129" s="4" t="s">
        <v>562</v>
      </c>
      <c r="H129" s="4" t="s">
        <v>34</v>
      </c>
      <c r="I129" s="4" t="s">
        <v>316</v>
      </c>
      <c r="J129" s="29" t="str">
        <f>VLOOKUP(I129,SEV_20000!$B$2:$D$89,3,FALSE)</f>
        <v>Sí</v>
      </c>
      <c r="K129" s="4" t="s">
        <v>563</v>
      </c>
      <c r="L129" s="4" t="s">
        <v>2</v>
      </c>
      <c r="M129" s="4" t="s">
        <v>564</v>
      </c>
      <c r="N129" s="4" t="s">
        <v>565</v>
      </c>
      <c r="O129" s="4" t="s">
        <v>566</v>
      </c>
      <c r="P129" s="4" t="s">
        <v>566</v>
      </c>
      <c r="Q129" s="4" t="s">
        <v>3</v>
      </c>
      <c r="R129" s="5" t="s">
        <v>567</v>
      </c>
      <c r="S129" s="4">
        <v>1987</v>
      </c>
      <c r="T129" s="5" t="s">
        <v>13</v>
      </c>
      <c r="U129" s="5">
        <v>2015</v>
      </c>
      <c r="V129" s="5">
        <v>359</v>
      </c>
      <c r="W129" s="4">
        <v>20</v>
      </c>
      <c r="X129" s="4" t="s">
        <v>4</v>
      </c>
      <c r="Y129" s="4" t="s">
        <v>5</v>
      </c>
      <c r="Z129" s="42" t="s">
        <v>5</v>
      </c>
      <c r="AA129" s="4"/>
      <c r="AB129" s="4" t="s">
        <v>5</v>
      </c>
      <c r="AC129" s="4" t="s">
        <v>5</v>
      </c>
      <c r="AD129" s="4" t="s">
        <v>6</v>
      </c>
      <c r="AE129" s="4" t="s">
        <v>5</v>
      </c>
      <c r="AF129" s="4" t="s">
        <v>7</v>
      </c>
      <c r="AG129" s="4" t="s">
        <v>8</v>
      </c>
      <c r="AH129" s="4" t="s">
        <v>9</v>
      </c>
      <c r="AI129" s="4" t="s">
        <v>8</v>
      </c>
      <c r="AJ129" s="4" t="s">
        <v>11</v>
      </c>
      <c r="AK129" s="4" t="s">
        <v>5</v>
      </c>
      <c r="AL129" s="4" t="s">
        <v>23</v>
      </c>
      <c r="AM129" s="4" t="s">
        <v>20</v>
      </c>
      <c r="AN129" s="4" t="s">
        <v>8</v>
      </c>
      <c r="AO129" s="4" t="s">
        <v>5</v>
      </c>
      <c r="AP129" s="5" t="s">
        <v>21</v>
      </c>
      <c r="AQ129" s="5">
        <v>1500</v>
      </c>
      <c r="AR129" s="5">
        <v>2</v>
      </c>
      <c r="AS129" s="4">
        <v>5</v>
      </c>
      <c r="AT129" s="5" t="s">
        <v>8</v>
      </c>
      <c r="AU129" s="4">
        <v>0</v>
      </c>
      <c r="AV129" s="5" t="s">
        <v>8</v>
      </c>
      <c r="AW129" s="4">
        <v>0</v>
      </c>
      <c r="AX129" s="4" t="s">
        <v>8</v>
      </c>
      <c r="AY129" s="5" t="s">
        <v>11</v>
      </c>
      <c r="AZ129" s="4">
        <v>0</v>
      </c>
      <c r="BA129" s="4" t="s">
        <v>13</v>
      </c>
      <c r="BB129" s="5" t="s">
        <v>11</v>
      </c>
      <c r="BC129" s="5">
        <v>0</v>
      </c>
      <c r="BD129" s="4">
        <v>0</v>
      </c>
      <c r="BE129" s="4" t="s">
        <v>8</v>
      </c>
      <c r="BF129" s="4" t="s">
        <v>14</v>
      </c>
      <c r="BG129" s="4" t="s">
        <v>8</v>
      </c>
      <c r="BH129" s="4" t="s">
        <v>8</v>
      </c>
      <c r="BI129" s="4" t="s">
        <v>11</v>
      </c>
      <c r="BJ129" s="4" t="s">
        <v>13</v>
      </c>
      <c r="BK129" s="4" t="s">
        <v>11</v>
      </c>
      <c r="BL129" s="5" t="s">
        <v>11</v>
      </c>
      <c r="BM129" s="5">
        <v>9</v>
      </c>
      <c r="BN129" s="4">
        <v>8</v>
      </c>
      <c r="BO129" s="4" t="s">
        <v>8</v>
      </c>
      <c r="BP129" s="4" t="s">
        <v>11</v>
      </c>
      <c r="BQ129" s="4" t="s">
        <v>11</v>
      </c>
      <c r="BR129" s="4" t="s">
        <v>11</v>
      </c>
      <c r="BS129" s="5" t="s">
        <v>11</v>
      </c>
      <c r="BT129" s="5" t="s">
        <v>11</v>
      </c>
      <c r="BU129" s="5">
        <v>0</v>
      </c>
      <c r="BV129" s="5">
        <v>0</v>
      </c>
      <c r="BW129" s="4">
        <v>0</v>
      </c>
      <c r="BX129" s="5">
        <v>0</v>
      </c>
      <c r="BY129" s="5" t="s">
        <v>11</v>
      </c>
      <c r="BZ129" s="4">
        <v>0</v>
      </c>
      <c r="CA129" s="5">
        <v>0</v>
      </c>
      <c r="CB129" s="4" t="s">
        <v>8</v>
      </c>
      <c r="CC129" s="4">
        <v>0</v>
      </c>
      <c r="CD129" s="4" t="s">
        <v>8</v>
      </c>
      <c r="CE129" s="4" t="s">
        <v>11</v>
      </c>
      <c r="CF129" s="26" t="s">
        <v>15</v>
      </c>
      <c r="CG129" s="35" t="s">
        <v>1580</v>
      </c>
      <c r="CH129" s="27">
        <f>VLOOKUP(E129,Criterio_Invierno!$B$5:$C$8,2,0)</f>
        <v>7.5</v>
      </c>
      <c r="CI129" s="24">
        <f>+VLOOKUP(F129,Criterio_Invierno!$B$10:$C$13,2,0)</f>
        <v>5</v>
      </c>
      <c r="CJ129" s="29">
        <f>+IF(X129="Mañana y tarde",Criterio_Invierno!$C$16,IF(X129="Solo mañana",Criterio_Invierno!$C$15,Criterio_Invierno!$C$17))</f>
        <v>5</v>
      </c>
      <c r="CK129" s="24">
        <f>+IF(S129=0,Criterio_Invierno!$C$22,IF(S129&lt;Criterio_Invierno!$B$20,Criterio_Invierno!$C$20,IF(S129&lt;Criterio_Invierno!$B$21,Criterio_Invierno!$C$21,0)))*IF(AN129="SI",Criterio_Invierno!$F$20,Criterio_Invierno!$F$21)*IF(AI129="SI",Criterio_Invierno!$J$20,Criterio_Invierno!$J$21)</f>
        <v>7.5</v>
      </c>
      <c r="CL129" s="29">
        <f>(IF(AE129="NO",Criterio_Invierno!$C$25,IF(AE129="SI",Criterio_Invierno!$C$26,0))+VLOOKUP(AF129,Criterio_Invierno!$E$25:$F$29,2,FALSE)+IF(AK129="-",Criterio_Invierno!$I$30,IF(ISERROR(VLOOKUP(CONCATENATE(AL129,"-",AM129),Criterio_Invierno!$H$25:$I$29,2,FALSE)),Criterio_Invierno!$I$29,VLOOKUP(CONCATENATE(AL129,"-",AM129),Criterio_Invierno!$H$25:$I$29,2,FALSE))))*IF(AG129="SI",Criterio_Invierno!$L$25,Criterio_Invierno!$L$26)</f>
        <v>15</v>
      </c>
      <c r="CM129" s="24">
        <f>+IF(AR129&gt;Criterio_Invierno!$B$33,Criterio_Invierno!$C$33,0)+IF(AU129&gt;Criterio_Invierno!$E$33,Criterio_Invierno!$F$33,0)+IF(BG129="NO",Criterio_Invierno!$I$33,0)</f>
        <v>10</v>
      </c>
      <c r="CN129" s="24">
        <f>+IF(V129&gt;=Criterio_Invierno!$B$36,Criterio_Invierno!$C$37,IF(V129&gt;=Criterio_Invierno!$B$35,Criterio_Invierno!$C$36,Criterio_Invierno!$C$35))</f>
        <v>1.5</v>
      </c>
      <c r="CO129" s="30">
        <f>IF(CD129="-",Criterio_Invierno!$G$40,VLOOKUP(CE129,Criterio_Invierno!$B$39:$C$46,2,FALSE))</f>
        <v>1</v>
      </c>
      <c r="CP129" s="28">
        <f>+VLOOKUP(F129,Criterio_Verano!$B$5:$C$7,2,FALSE)</f>
        <v>40</v>
      </c>
      <c r="CQ129" s="24">
        <f>+IF(AA129="SI",Criterio_Verano!$C$10,IF(AB129="SI",Criterio_Verano!$C$13,IF(Z129="SI",Criterio_Verano!$C$11,Criterio_Verano!$D$12)))</f>
        <v>20</v>
      </c>
      <c r="CR129" s="24">
        <f>+IF(S129=0,Criterio_Verano!$C$18,IF(S129&lt;Criterio_Verano!$B$16,Criterio_Verano!$C$16,IF(S129&lt;Criterio_Verano!$B$17,Criterio_Verano!$C$17,Criterio_Verano!$C$18)))+IF(AE129="NO",Criterio_Verano!$F$17,Criterio_Verano!$F$16)</f>
        <v>2.5</v>
      </c>
      <c r="CS129" s="31">
        <f>+IF(AK129="NO",Criterio_Verano!$C$23,IF(AL129="PERSIANAS",Criterio_Verano!$C$21,Criterio_Verano!$C$22)+IF(AM129="DEFICIENTE",Criterio_Verano!$F$22,Criterio_Verano!$F$21))</f>
        <v>15</v>
      </c>
    </row>
    <row r="130" spans="1:97">
      <c r="A130" s="2" t="s">
        <v>979</v>
      </c>
      <c r="B130" s="4" t="s">
        <v>1</v>
      </c>
      <c r="C130" s="29">
        <f t="shared" si="4"/>
        <v>153.75</v>
      </c>
      <c r="D130" s="24">
        <f t="shared" si="5"/>
        <v>77.5</v>
      </c>
      <c r="E130" s="2" t="s">
        <v>139</v>
      </c>
      <c r="F130" s="3">
        <v>4</v>
      </c>
      <c r="G130" s="4" t="s">
        <v>980</v>
      </c>
      <c r="H130" s="4" t="s">
        <v>34</v>
      </c>
      <c r="I130" s="4" t="s">
        <v>795</v>
      </c>
      <c r="J130" s="29" t="str">
        <f>VLOOKUP(I130,SEV_20000!$B$2:$D$89,3,FALSE)</f>
        <v>Sí</v>
      </c>
      <c r="K130" s="4" t="s">
        <v>981</v>
      </c>
      <c r="L130" s="4" t="s">
        <v>2</v>
      </c>
      <c r="M130" s="4" t="s">
        <v>982</v>
      </c>
      <c r="N130" s="4" t="s">
        <v>983</v>
      </c>
      <c r="O130" s="4" t="s">
        <v>984</v>
      </c>
      <c r="P130" s="4" t="s">
        <v>985</v>
      </c>
      <c r="Q130" s="4" t="s">
        <v>3</v>
      </c>
      <c r="R130" s="5" t="s">
        <v>986</v>
      </c>
      <c r="S130" s="4">
        <v>1992</v>
      </c>
      <c r="T130" s="5" t="s">
        <v>987</v>
      </c>
      <c r="U130" s="5">
        <v>1992</v>
      </c>
      <c r="V130" s="5">
        <v>297</v>
      </c>
      <c r="W130" s="4">
        <v>20</v>
      </c>
      <c r="X130" s="4" t="s">
        <v>4</v>
      </c>
      <c r="Y130" s="4" t="s">
        <v>5</v>
      </c>
      <c r="Z130" s="42" t="s">
        <v>5</v>
      </c>
      <c r="AA130" s="4"/>
      <c r="AB130" s="4" t="s">
        <v>8</v>
      </c>
      <c r="AC130" s="4" t="s">
        <v>5</v>
      </c>
      <c r="AD130" s="4" t="s">
        <v>6</v>
      </c>
      <c r="AE130" s="4" t="s">
        <v>8</v>
      </c>
      <c r="AF130" s="4" t="s">
        <v>22</v>
      </c>
      <c r="AG130" s="4" t="s">
        <v>5</v>
      </c>
      <c r="AH130" s="4" t="s">
        <v>9</v>
      </c>
      <c r="AI130" s="4" t="s">
        <v>5</v>
      </c>
      <c r="AJ130" s="4" t="s">
        <v>10</v>
      </c>
      <c r="AK130" s="4" t="s">
        <v>5</v>
      </c>
      <c r="AL130" s="4" t="s">
        <v>23</v>
      </c>
      <c r="AM130" s="4" t="s">
        <v>20</v>
      </c>
      <c r="AN130" s="4" t="s">
        <v>8</v>
      </c>
      <c r="AO130" s="4" t="s">
        <v>8</v>
      </c>
      <c r="AP130" s="5" t="s">
        <v>11</v>
      </c>
      <c r="AQ130" s="5">
        <v>0</v>
      </c>
      <c r="AR130" s="5">
        <v>0</v>
      </c>
      <c r="AS130" s="4">
        <v>0</v>
      </c>
      <c r="AT130" s="5" t="s">
        <v>11</v>
      </c>
      <c r="AU130" s="4">
        <v>0</v>
      </c>
      <c r="AV130" s="5" t="s">
        <v>5</v>
      </c>
      <c r="AW130" s="4">
        <v>7</v>
      </c>
      <c r="AX130" s="4" t="s">
        <v>5</v>
      </c>
      <c r="AY130" s="5" t="s">
        <v>26</v>
      </c>
      <c r="AZ130" s="4">
        <v>12</v>
      </c>
      <c r="BA130" s="4" t="s">
        <v>8</v>
      </c>
      <c r="BB130" s="5" t="s">
        <v>8</v>
      </c>
      <c r="BC130" s="5">
        <v>2</v>
      </c>
      <c r="BD130" s="4">
        <v>8</v>
      </c>
      <c r="BE130" s="4" t="s">
        <v>8</v>
      </c>
      <c r="BF130" s="4" t="s">
        <v>14</v>
      </c>
      <c r="BG130" s="4" t="s">
        <v>5</v>
      </c>
      <c r="BH130" s="4" t="s">
        <v>8</v>
      </c>
      <c r="BI130" s="4" t="s">
        <v>11</v>
      </c>
      <c r="BJ130" s="4" t="s">
        <v>13</v>
      </c>
      <c r="BK130" s="4" t="s">
        <v>11</v>
      </c>
      <c r="BL130" s="5" t="s">
        <v>11</v>
      </c>
      <c r="BM130" s="5">
        <v>19</v>
      </c>
      <c r="BN130" s="4">
        <v>16</v>
      </c>
      <c r="BO130" s="4" t="s">
        <v>8</v>
      </c>
      <c r="BP130" s="4" t="s">
        <v>11</v>
      </c>
      <c r="BQ130" s="4" t="s">
        <v>11</v>
      </c>
      <c r="BR130" s="4" t="s">
        <v>11</v>
      </c>
      <c r="BS130" s="5" t="s">
        <v>11</v>
      </c>
      <c r="BT130" s="5" t="s">
        <v>11</v>
      </c>
      <c r="BU130" s="5">
        <v>0</v>
      </c>
      <c r="BV130" s="5">
        <v>0</v>
      </c>
      <c r="BW130" s="4">
        <v>0</v>
      </c>
      <c r="BX130" s="5">
        <v>0</v>
      </c>
      <c r="BY130" s="5" t="s">
        <v>11</v>
      </c>
      <c r="BZ130" s="4">
        <v>0</v>
      </c>
      <c r="CA130" s="5">
        <v>0</v>
      </c>
      <c r="CB130" s="4" t="s">
        <v>8</v>
      </c>
      <c r="CC130" s="4">
        <v>0</v>
      </c>
      <c r="CD130" s="4" t="s">
        <v>15</v>
      </c>
      <c r="CE130" s="4" t="s">
        <v>11</v>
      </c>
      <c r="CF130" s="26" t="s">
        <v>8</v>
      </c>
      <c r="CG130" s="35" t="s">
        <v>1649</v>
      </c>
      <c r="CH130" s="27">
        <f>VLOOKUP(E130,Criterio_Invierno!$B$5:$C$8,2,0)</f>
        <v>7.5</v>
      </c>
      <c r="CI130" s="24">
        <f>+VLOOKUP(F130,Criterio_Invierno!$B$10:$C$13,2,0)</f>
        <v>5</v>
      </c>
      <c r="CJ130" s="29">
        <f>+IF(X130="Mañana y tarde",Criterio_Invierno!$C$16,IF(X130="Solo mañana",Criterio_Invierno!$C$15,Criterio_Invierno!$C$17))</f>
        <v>5</v>
      </c>
      <c r="CK130" s="24">
        <f>+IF(S130=0,Criterio_Invierno!$C$22,IF(S130&lt;Criterio_Invierno!$B$20,Criterio_Invierno!$C$20,IF(S130&lt;Criterio_Invierno!$B$21,Criterio_Invierno!$C$21,0)))*IF(AN130="SI",Criterio_Invierno!$F$20,Criterio_Invierno!$F$21)*IF(AI130="SI",Criterio_Invierno!$J$20,Criterio_Invierno!$J$21)</f>
        <v>15</v>
      </c>
      <c r="CL130" s="29">
        <f>(IF(AE130="NO",Criterio_Invierno!$C$25,IF(AE130="SI",Criterio_Invierno!$C$26,0))+VLOOKUP(AF130,Criterio_Invierno!$E$25:$F$29,2,FALSE)+IF(AK130="-",Criterio_Invierno!$I$30,IF(ISERROR(VLOOKUP(CONCATENATE(AL130,"-",AM130),Criterio_Invierno!$H$25:$I$29,2,FALSE)),Criterio_Invierno!$I$29,VLOOKUP(CONCATENATE(AL130,"-",AM130),Criterio_Invierno!$H$25:$I$29,2,FALSE))))*IF(AG130="SI",Criterio_Invierno!$L$25,Criterio_Invierno!$L$26)</f>
        <v>70</v>
      </c>
      <c r="CM130" s="24">
        <f>+IF(AR130&gt;Criterio_Invierno!$B$33,Criterio_Invierno!$C$33,0)+IF(AU130&gt;Criterio_Invierno!$E$33,Criterio_Invierno!$F$33,0)+IF(BG130="NO",Criterio_Invierno!$I$33,0)</f>
        <v>0</v>
      </c>
      <c r="CN130" s="24">
        <f>+IF(V130&gt;=Criterio_Invierno!$B$36,Criterio_Invierno!$C$37,IF(V130&gt;=Criterio_Invierno!$B$35,Criterio_Invierno!$C$36,Criterio_Invierno!$C$35))</f>
        <v>1.5</v>
      </c>
      <c r="CO130" s="30">
        <f>IF(CD130="-",Criterio_Invierno!$G$40,VLOOKUP(CE130,Criterio_Invierno!$B$39:$C$46,2,FALSE))</f>
        <v>1</v>
      </c>
      <c r="CP130" s="28">
        <f>+VLOOKUP(F130,Criterio_Verano!$B$5:$C$7,2,FALSE)</f>
        <v>40</v>
      </c>
      <c r="CQ130" s="24">
        <f>+IF(AA130="SI",Criterio_Verano!$C$10,IF(AB130="SI",Criterio_Verano!$C$13,IF(Z130="SI",Criterio_Verano!$C$11,Criterio_Verano!$D$12)))</f>
        <v>10</v>
      </c>
      <c r="CR130" s="24">
        <f>+IF(S130=0,Criterio_Verano!$C$18,IF(S130&lt;Criterio_Verano!$B$16,Criterio_Verano!$C$16,IF(S130&lt;Criterio_Verano!$B$17,Criterio_Verano!$C$17,Criterio_Verano!$C$18)))+IF(AE130="NO",Criterio_Verano!$F$17,Criterio_Verano!$F$16)</f>
        <v>12.5</v>
      </c>
      <c r="CS130" s="31">
        <f>+IF(AK130="NO",Criterio_Verano!$C$23,IF(AL130="PERSIANAS",Criterio_Verano!$C$21,Criterio_Verano!$C$22)+IF(AM130="DEFICIENTE",Criterio_Verano!$F$22,Criterio_Verano!$F$21))</f>
        <v>15</v>
      </c>
    </row>
    <row r="131" spans="1:97">
      <c r="A131" s="2" t="s">
        <v>728</v>
      </c>
      <c r="B131" s="4" t="s">
        <v>1</v>
      </c>
      <c r="C131" s="29">
        <f t="shared" si="4"/>
        <v>117.5</v>
      </c>
      <c r="D131" s="24">
        <f t="shared" si="5"/>
        <v>75</v>
      </c>
      <c r="E131" s="2" t="s">
        <v>139</v>
      </c>
      <c r="F131" s="3">
        <v>4</v>
      </c>
      <c r="G131" s="4" t="s">
        <v>729</v>
      </c>
      <c r="H131" s="4" t="s">
        <v>34</v>
      </c>
      <c r="I131" s="4" t="s">
        <v>235</v>
      </c>
      <c r="J131" s="29" t="str">
        <f>VLOOKUP(I131,SEV_20000!$B$2:$D$89,3,FALSE)</f>
        <v>Sí</v>
      </c>
      <c r="K131" s="4" t="s">
        <v>730</v>
      </c>
      <c r="L131" s="4" t="s">
        <v>2</v>
      </c>
      <c r="M131" s="4" t="s">
        <v>731</v>
      </c>
      <c r="N131" s="4" t="s">
        <v>732</v>
      </c>
      <c r="O131" s="4" t="s">
        <v>733</v>
      </c>
      <c r="P131" s="4" t="s">
        <v>734</v>
      </c>
      <c r="Q131" s="4" t="s">
        <v>3</v>
      </c>
      <c r="R131" s="5" t="s">
        <v>735</v>
      </c>
      <c r="S131" s="4">
        <v>1965</v>
      </c>
      <c r="T131" s="5" t="s">
        <v>736</v>
      </c>
      <c r="U131" s="5">
        <v>0</v>
      </c>
      <c r="V131" s="5">
        <v>71</v>
      </c>
      <c r="W131" s="4">
        <v>4</v>
      </c>
      <c r="X131" s="4" t="s">
        <v>4</v>
      </c>
      <c r="Y131" s="4" t="s">
        <v>5</v>
      </c>
      <c r="Z131" s="42" t="s">
        <v>5</v>
      </c>
      <c r="AA131" s="4"/>
      <c r="AB131" s="4" t="s">
        <v>8</v>
      </c>
      <c r="AC131" s="4" t="s">
        <v>8</v>
      </c>
      <c r="AD131" s="4" t="s">
        <v>6</v>
      </c>
      <c r="AE131" s="4" t="s">
        <v>8</v>
      </c>
      <c r="AF131" s="4" t="s">
        <v>7</v>
      </c>
      <c r="AG131" s="4" t="s">
        <v>5</v>
      </c>
      <c r="AH131" s="4" t="s">
        <v>18</v>
      </c>
      <c r="AI131" s="4" t="s">
        <v>5</v>
      </c>
      <c r="AJ131" s="4" t="s">
        <v>29</v>
      </c>
      <c r="AK131" s="4" t="s">
        <v>5</v>
      </c>
      <c r="AL131" s="4" t="s">
        <v>19</v>
      </c>
      <c r="AM131" s="4" t="s">
        <v>24</v>
      </c>
      <c r="AN131" s="4" t="s">
        <v>5</v>
      </c>
      <c r="AO131" s="4" t="s">
        <v>8</v>
      </c>
      <c r="AP131" s="5" t="s">
        <v>11</v>
      </c>
      <c r="AQ131" s="5">
        <v>0</v>
      </c>
      <c r="AR131" s="5">
        <v>0</v>
      </c>
      <c r="AS131" s="4">
        <v>0</v>
      </c>
      <c r="AT131" s="5" t="s">
        <v>11</v>
      </c>
      <c r="AU131" s="4">
        <v>0</v>
      </c>
      <c r="AV131" s="5" t="s">
        <v>8</v>
      </c>
      <c r="AW131" s="4">
        <v>0</v>
      </c>
      <c r="AX131" s="4" t="s">
        <v>8</v>
      </c>
      <c r="AY131" s="5" t="s">
        <v>11</v>
      </c>
      <c r="AZ131" s="4">
        <v>0</v>
      </c>
      <c r="BA131" s="4" t="s">
        <v>13</v>
      </c>
      <c r="BB131" s="5" t="s">
        <v>11</v>
      </c>
      <c r="BC131" s="5">
        <v>0</v>
      </c>
      <c r="BD131" s="4">
        <v>0</v>
      </c>
      <c r="BE131" s="4" t="s">
        <v>8</v>
      </c>
      <c r="BF131" s="4" t="s">
        <v>14</v>
      </c>
      <c r="BG131" s="4" t="s">
        <v>8</v>
      </c>
      <c r="BH131" s="4" t="s">
        <v>8</v>
      </c>
      <c r="BI131" s="4" t="s">
        <v>11</v>
      </c>
      <c r="BJ131" s="4" t="s">
        <v>13</v>
      </c>
      <c r="BK131" s="4" t="s">
        <v>11</v>
      </c>
      <c r="BL131" s="5" t="s">
        <v>11</v>
      </c>
      <c r="BM131" s="5">
        <v>3</v>
      </c>
      <c r="BN131" s="4">
        <v>2</v>
      </c>
      <c r="BO131" s="4" t="s">
        <v>8</v>
      </c>
      <c r="BP131" s="4" t="s">
        <v>11</v>
      </c>
      <c r="BQ131" s="4" t="s">
        <v>11</v>
      </c>
      <c r="BR131" s="4" t="s">
        <v>11</v>
      </c>
      <c r="BS131" s="5" t="s">
        <v>11</v>
      </c>
      <c r="BT131" s="5" t="s">
        <v>11</v>
      </c>
      <c r="BU131" s="5">
        <v>0</v>
      </c>
      <c r="BV131" s="5">
        <v>0</v>
      </c>
      <c r="BW131" s="4">
        <v>0</v>
      </c>
      <c r="BX131" s="5">
        <v>0</v>
      </c>
      <c r="BY131" s="5" t="s">
        <v>11</v>
      </c>
      <c r="BZ131" s="4">
        <v>0</v>
      </c>
      <c r="CA131" s="5">
        <v>0</v>
      </c>
      <c r="CB131" s="4" t="s">
        <v>8</v>
      </c>
      <c r="CC131" s="4">
        <v>0</v>
      </c>
      <c r="CD131" s="4" t="s">
        <v>8</v>
      </c>
      <c r="CE131" s="4" t="s">
        <v>11</v>
      </c>
      <c r="CF131" s="26" t="s">
        <v>8</v>
      </c>
      <c r="CG131" s="35" t="s">
        <v>1611</v>
      </c>
      <c r="CH131" s="27">
        <f>VLOOKUP(E131,Criterio_Invierno!$B$5:$C$8,2,0)</f>
        <v>7.5</v>
      </c>
      <c r="CI131" s="24">
        <f>+VLOOKUP(F131,Criterio_Invierno!$B$10:$C$13,2,0)</f>
        <v>5</v>
      </c>
      <c r="CJ131" s="29">
        <f>+IF(X131="Mañana y tarde",Criterio_Invierno!$C$16,IF(X131="Solo mañana",Criterio_Invierno!$C$15,Criterio_Invierno!$C$17))</f>
        <v>5</v>
      </c>
      <c r="CK131" s="24">
        <f>+IF(S131=0,Criterio_Invierno!$C$22,IF(S131&lt;Criterio_Invierno!$B$20,Criterio_Invierno!$C$20,IF(S131&lt;Criterio_Invierno!$B$21,Criterio_Invierno!$C$21,0)))*IF(AN131="SI",Criterio_Invierno!$F$20,Criterio_Invierno!$F$21)*IF(AI131="SI",Criterio_Invierno!$J$20,Criterio_Invierno!$J$21)</f>
        <v>60</v>
      </c>
      <c r="CL131" s="29">
        <f>(IF(AE131="NO",Criterio_Invierno!$C$25,IF(AE131="SI",Criterio_Invierno!$C$26,0))+VLOOKUP(AF131,Criterio_Invierno!$E$25:$F$29,2,FALSE)+IF(AK131="-",Criterio_Invierno!$I$30,IF(ISERROR(VLOOKUP(CONCATENATE(AL131,"-",AM131),Criterio_Invierno!$H$25:$I$29,2,FALSE)),Criterio_Invierno!$I$29,VLOOKUP(CONCATENATE(AL131,"-",AM131),Criterio_Invierno!$H$25:$I$29,2,FALSE))))*IF(AG131="SI",Criterio_Invierno!$L$25,Criterio_Invierno!$L$26)</f>
        <v>30</v>
      </c>
      <c r="CM131" s="24">
        <f>+IF(AR131&gt;Criterio_Invierno!$B$33,Criterio_Invierno!$C$33,0)+IF(AU131&gt;Criterio_Invierno!$E$33,Criterio_Invierno!$F$33,0)+IF(BG131="NO",Criterio_Invierno!$I$33,0)</f>
        <v>10</v>
      </c>
      <c r="CN131" s="24">
        <f>+IF(V131&gt;=Criterio_Invierno!$B$36,Criterio_Invierno!$C$37,IF(V131&gt;=Criterio_Invierno!$B$35,Criterio_Invierno!$C$36,Criterio_Invierno!$C$35))</f>
        <v>1</v>
      </c>
      <c r="CO131" s="30">
        <f>IF(CD131="-",Criterio_Invierno!$G$40,VLOOKUP(CE131,Criterio_Invierno!$B$39:$C$46,2,FALSE))</f>
        <v>1</v>
      </c>
      <c r="CP131" s="28">
        <f>+VLOOKUP(F131,Criterio_Verano!$B$5:$C$7,2,FALSE)</f>
        <v>40</v>
      </c>
      <c r="CQ131" s="24">
        <f>+IF(AA131="SI",Criterio_Verano!$C$10,IF(AB131="SI",Criterio_Verano!$C$13,IF(Z131="SI",Criterio_Verano!$C$11,Criterio_Verano!$D$12)))</f>
        <v>10</v>
      </c>
      <c r="CR131" s="24">
        <f>+IF(S131=0,Criterio_Verano!$C$18,IF(S131&lt;Criterio_Verano!$B$16,Criterio_Verano!$C$16,IF(S131&lt;Criterio_Verano!$B$17,Criterio_Verano!$C$17,Criterio_Verano!$C$18)))+IF(AE131="NO",Criterio_Verano!$F$17,Criterio_Verano!$F$16)</f>
        <v>15</v>
      </c>
      <c r="CS131" s="31">
        <f>+IF(AK131="NO",Criterio_Verano!$C$23,IF(AL131="PERSIANAS",Criterio_Verano!$C$21,Criterio_Verano!$C$22)+IF(AM131="DEFICIENTE",Criterio_Verano!$F$22,Criterio_Verano!$F$21))</f>
        <v>10</v>
      </c>
    </row>
    <row r="132" spans="1:97">
      <c r="A132" s="2" t="s">
        <v>728</v>
      </c>
      <c r="B132" s="4" t="s">
        <v>1</v>
      </c>
      <c r="C132" s="29">
        <f t="shared" si="4"/>
        <v>117.5</v>
      </c>
      <c r="D132" s="24">
        <f t="shared" si="5"/>
        <v>75</v>
      </c>
      <c r="E132" s="2" t="s">
        <v>139</v>
      </c>
      <c r="F132" s="3">
        <v>4</v>
      </c>
      <c r="G132" s="4" t="s">
        <v>729</v>
      </c>
      <c r="H132" s="4" t="s">
        <v>34</v>
      </c>
      <c r="I132" s="4" t="s">
        <v>235</v>
      </c>
      <c r="J132" s="29" t="str">
        <f>VLOOKUP(I132,SEV_20000!$B$2:$D$89,3,FALSE)</f>
        <v>Sí</v>
      </c>
      <c r="K132" s="4" t="s">
        <v>730</v>
      </c>
      <c r="L132" s="4" t="s">
        <v>2</v>
      </c>
      <c r="M132" s="4" t="s">
        <v>731</v>
      </c>
      <c r="N132" s="4" t="s">
        <v>732</v>
      </c>
      <c r="O132" s="4" t="s">
        <v>733</v>
      </c>
      <c r="P132" s="4" t="s">
        <v>734</v>
      </c>
      <c r="Q132" s="4" t="s">
        <v>3</v>
      </c>
      <c r="R132" s="5" t="s">
        <v>737</v>
      </c>
      <c r="S132" s="4">
        <v>1965</v>
      </c>
      <c r="T132" s="5" t="s">
        <v>738</v>
      </c>
      <c r="U132" s="5">
        <v>0</v>
      </c>
      <c r="V132" s="5">
        <v>71</v>
      </c>
      <c r="W132" s="4">
        <v>3</v>
      </c>
      <c r="X132" s="4" t="s">
        <v>4</v>
      </c>
      <c r="Y132" s="4" t="s">
        <v>5</v>
      </c>
      <c r="Z132" s="42" t="s">
        <v>5</v>
      </c>
      <c r="AA132" s="4"/>
      <c r="AB132" s="4" t="s">
        <v>8</v>
      </c>
      <c r="AC132" s="4" t="s">
        <v>8</v>
      </c>
      <c r="AD132" s="4" t="s">
        <v>6</v>
      </c>
      <c r="AE132" s="4" t="s">
        <v>8</v>
      </c>
      <c r="AF132" s="4" t="s">
        <v>7</v>
      </c>
      <c r="AG132" s="4" t="s">
        <v>5</v>
      </c>
      <c r="AH132" s="4" t="s">
        <v>18</v>
      </c>
      <c r="AI132" s="4" t="s">
        <v>5</v>
      </c>
      <c r="AJ132" s="4" t="s">
        <v>29</v>
      </c>
      <c r="AK132" s="4" t="s">
        <v>5</v>
      </c>
      <c r="AL132" s="4" t="s">
        <v>19</v>
      </c>
      <c r="AM132" s="4" t="s">
        <v>24</v>
      </c>
      <c r="AN132" s="4" t="s">
        <v>5</v>
      </c>
      <c r="AO132" s="4" t="s">
        <v>8</v>
      </c>
      <c r="AP132" s="5" t="s">
        <v>11</v>
      </c>
      <c r="AQ132" s="5">
        <v>0</v>
      </c>
      <c r="AR132" s="5">
        <v>0</v>
      </c>
      <c r="AS132" s="4">
        <v>0</v>
      </c>
      <c r="AT132" s="5" t="s">
        <v>11</v>
      </c>
      <c r="AU132" s="4">
        <v>0</v>
      </c>
      <c r="AV132" s="5" t="s">
        <v>8</v>
      </c>
      <c r="AW132" s="4">
        <v>0</v>
      </c>
      <c r="AX132" s="4" t="s">
        <v>8</v>
      </c>
      <c r="AY132" s="5" t="s">
        <v>11</v>
      </c>
      <c r="AZ132" s="4">
        <v>0</v>
      </c>
      <c r="BA132" s="4" t="s">
        <v>13</v>
      </c>
      <c r="BB132" s="5" t="s">
        <v>11</v>
      </c>
      <c r="BC132" s="5">
        <v>0</v>
      </c>
      <c r="BD132" s="4">
        <v>0</v>
      </c>
      <c r="BE132" s="4" t="s">
        <v>8</v>
      </c>
      <c r="BF132" s="4" t="s">
        <v>14</v>
      </c>
      <c r="BG132" s="4" t="s">
        <v>8</v>
      </c>
      <c r="BH132" s="4" t="s">
        <v>8</v>
      </c>
      <c r="BI132" s="4" t="s">
        <v>11</v>
      </c>
      <c r="BJ132" s="4" t="s">
        <v>13</v>
      </c>
      <c r="BK132" s="4" t="s">
        <v>11</v>
      </c>
      <c r="BL132" s="5" t="s">
        <v>11</v>
      </c>
      <c r="BM132" s="5">
        <v>3</v>
      </c>
      <c r="BN132" s="4">
        <v>3</v>
      </c>
      <c r="BO132" s="4" t="s">
        <v>8</v>
      </c>
      <c r="BP132" s="4" t="s">
        <v>11</v>
      </c>
      <c r="BQ132" s="4" t="s">
        <v>11</v>
      </c>
      <c r="BR132" s="4" t="s">
        <v>11</v>
      </c>
      <c r="BS132" s="5" t="s">
        <v>11</v>
      </c>
      <c r="BT132" s="5" t="s">
        <v>11</v>
      </c>
      <c r="BU132" s="5">
        <v>0</v>
      </c>
      <c r="BV132" s="5">
        <v>0</v>
      </c>
      <c r="BW132" s="4">
        <v>0</v>
      </c>
      <c r="BX132" s="5">
        <v>0</v>
      </c>
      <c r="BY132" s="5" t="s">
        <v>11</v>
      </c>
      <c r="BZ132" s="4">
        <v>0</v>
      </c>
      <c r="CA132" s="5">
        <v>0</v>
      </c>
      <c r="CB132" s="4" t="s">
        <v>8</v>
      </c>
      <c r="CC132" s="4">
        <v>0</v>
      </c>
      <c r="CD132" s="4" t="s">
        <v>8</v>
      </c>
      <c r="CE132" s="4" t="s">
        <v>11</v>
      </c>
      <c r="CF132" s="26" t="s">
        <v>8</v>
      </c>
      <c r="CG132" s="35" t="s">
        <v>1612</v>
      </c>
      <c r="CH132" s="27">
        <f>VLOOKUP(E132,Criterio_Invierno!$B$5:$C$8,2,0)</f>
        <v>7.5</v>
      </c>
      <c r="CI132" s="24">
        <f>+VLOOKUP(F132,Criterio_Invierno!$B$10:$C$13,2,0)</f>
        <v>5</v>
      </c>
      <c r="CJ132" s="29">
        <f>+IF(X132="Mañana y tarde",Criterio_Invierno!$C$16,IF(X132="Solo mañana",Criterio_Invierno!$C$15,Criterio_Invierno!$C$17))</f>
        <v>5</v>
      </c>
      <c r="CK132" s="24">
        <f>+IF(S132=0,Criterio_Invierno!$C$22,IF(S132&lt;Criterio_Invierno!$B$20,Criterio_Invierno!$C$20,IF(S132&lt;Criterio_Invierno!$B$21,Criterio_Invierno!$C$21,0)))*IF(AN132="SI",Criterio_Invierno!$F$20,Criterio_Invierno!$F$21)*IF(AI132="SI",Criterio_Invierno!$J$20,Criterio_Invierno!$J$21)</f>
        <v>60</v>
      </c>
      <c r="CL132" s="29">
        <f>(IF(AE132="NO",Criterio_Invierno!$C$25,IF(AE132="SI",Criterio_Invierno!$C$26,0))+VLOOKUP(AF132,Criterio_Invierno!$E$25:$F$29,2,FALSE)+IF(AK132="-",Criterio_Invierno!$I$30,IF(ISERROR(VLOOKUP(CONCATENATE(AL132,"-",AM132),Criterio_Invierno!$H$25:$I$29,2,FALSE)),Criterio_Invierno!$I$29,VLOOKUP(CONCATENATE(AL132,"-",AM132),Criterio_Invierno!$H$25:$I$29,2,FALSE))))*IF(AG132="SI",Criterio_Invierno!$L$25,Criterio_Invierno!$L$26)</f>
        <v>30</v>
      </c>
      <c r="CM132" s="24">
        <f>+IF(AR132&gt;Criterio_Invierno!$B$33,Criterio_Invierno!$C$33,0)+IF(AU132&gt;Criterio_Invierno!$E$33,Criterio_Invierno!$F$33,0)+IF(BG132="NO",Criterio_Invierno!$I$33,0)</f>
        <v>10</v>
      </c>
      <c r="CN132" s="24">
        <f>+IF(V132&gt;=Criterio_Invierno!$B$36,Criterio_Invierno!$C$37,IF(V132&gt;=Criterio_Invierno!$B$35,Criterio_Invierno!$C$36,Criterio_Invierno!$C$35))</f>
        <v>1</v>
      </c>
      <c r="CO132" s="30">
        <f>IF(CD132="-",Criterio_Invierno!$G$40,VLOOKUP(CE132,Criterio_Invierno!$B$39:$C$46,2,FALSE))</f>
        <v>1</v>
      </c>
      <c r="CP132" s="28">
        <f>+VLOOKUP(F132,Criterio_Verano!$B$5:$C$7,2,FALSE)</f>
        <v>40</v>
      </c>
      <c r="CQ132" s="24">
        <f>+IF(AA132="SI",Criterio_Verano!$C$10,IF(AB132="SI",Criterio_Verano!$C$13,IF(Z132="SI",Criterio_Verano!$C$11,Criterio_Verano!$D$12)))</f>
        <v>10</v>
      </c>
      <c r="CR132" s="24">
        <f>+IF(S132=0,Criterio_Verano!$C$18,IF(S132&lt;Criterio_Verano!$B$16,Criterio_Verano!$C$16,IF(S132&lt;Criterio_Verano!$B$17,Criterio_Verano!$C$17,Criterio_Verano!$C$18)))+IF(AE132="NO",Criterio_Verano!$F$17,Criterio_Verano!$F$16)</f>
        <v>15</v>
      </c>
      <c r="CS132" s="31">
        <f>+IF(AK132="NO",Criterio_Verano!$C$23,IF(AL132="PERSIANAS",Criterio_Verano!$C$21,Criterio_Verano!$C$22)+IF(AM132="DEFICIENTE",Criterio_Verano!$F$22,Criterio_Verano!$F$21))</f>
        <v>10</v>
      </c>
    </row>
    <row r="133" spans="1:97">
      <c r="A133" s="2" t="s">
        <v>1381</v>
      </c>
      <c r="B133" s="4" t="s">
        <v>1</v>
      </c>
      <c r="C133" s="29">
        <f t="shared" si="4"/>
        <v>50</v>
      </c>
      <c r="D133" s="24">
        <f t="shared" si="5"/>
        <v>75</v>
      </c>
      <c r="E133" s="2" t="s">
        <v>139</v>
      </c>
      <c r="F133" s="3">
        <v>3</v>
      </c>
      <c r="G133" s="4" t="s">
        <v>1382</v>
      </c>
      <c r="H133" s="4" t="s">
        <v>34</v>
      </c>
      <c r="I133" s="4" t="s">
        <v>120</v>
      </c>
      <c r="J133" s="29" t="str">
        <f>VLOOKUP(I133,SEV_20000!$B$2:$D$89,3,FALSE)</f>
        <v>Sí</v>
      </c>
      <c r="K133" s="4" t="s">
        <v>1383</v>
      </c>
      <c r="L133" s="4" t="s">
        <v>45</v>
      </c>
      <c r="M133" s="4" t="s">
        <v>1384</v>
      </c>
      <c r="N133" s="4" t="s">
        <v>1385</v>
      </c>
      <c r="O133" s="4" t="s">
        <v>1386</v>
      </c>
      <c r="P133" s="4" t="s">
        <v>1387</v>
      </c>
      <c r="Q133" s="4" t="s">
        <v>30</v>
      </c>
      <c r="R133" s="5" t="s">
        <v>138</v>
      </c>
      <c r="S133" s="4">
        <v>2009</v>
      </c>
      <c r="T133" s="5" t="s">
        <v>13</v>
      </c>
      <c r="U133" s="5">
        <v>0</v>
      </c>
      <c r="V133" s="5">
        <v>9</v>
      </c>
      <c r="W133" s="4">
        <v>1</v>
      </c>
      <c r="X133" s="4" t="s">
        <v>16</v>
      </c>
      <c r="Y133" s="4" t="s">
        <v>8</v>
      </c>
      <c r="Z133" s="42" t="s">
        <v>5</v>
      </c>
      <c r="AA133" s="4"/>
      <c r="AB133" s="4" t="s">
        <v>5</v>
      </c>
      <c r="AC133" s="4" t="s">
        <v>8</v>
      </c>
      <c r="AD133" s="4" t="s">
        <v>6</v>
      </c>
      <c r="AE133" s="4" t="s">
        <v>8</v>
      </c>
      <c r="AF133" s="4" t="s">
        <v>7</v>
      </c>
      <c r="AG133" s="4" t="s">
        <v>8</v>
      </c>
      <c r="AH133" s="4" t="s">
        <v>9</v>
      </c>
      <c r="AI133" s="4" t="s">
        <v>5</v>
      </c>
      <c r="AJ133" s="4" t="s">
        <v>29</v>
      </c>
      <c r="AK133" s="4" t="s">
        <v>8</v>
      </c>
      <c r="AL133" s="4" t="s">
        <v>11</v>
      </c>
      <c r="AM133" s="4" t="s">
        <v>11</v>
      </c>
      <c r="AN133" s="4" t="s">
        <v>8</v>
      </c>
      <c r="AO133" s="4" t="s">
        <v>8</v>
      </c>
      <c r="AP133" s="5" t="s">
        <v>11</v>
      </c>
      <c r="AQ133" s="5">
        <v>0</v>
      </c>
      <c r="AR133" s="5">
        <v>0</v>
      </c>
      <c r="AS133" s="4">
        <v>0</v>
      </c>
      <c r="AT133" s="5" t="s">
        <v>11</v>
      </c>
      <c r="AU133" s="4">
        <v>0</v>
      </c>
      <c r="AV133" s="5" t="s">
        <v>8</v>
      </c>
      <c r="AW133" s="4">
        <v>0</v>
      </c>
      <c r="AX133" s="4" t="s">
        <v>5</v>
      </c>
      <c r="AY133" s="5" t="s">
        <v>122</v>
      </c>
      <c r="AZ133" s="4">
        <v>1</v>
      </c>
      <c r="BA133" s="4" t="s">
        <v>5</v>
      </c>
      <c r="BB133" s="5" t="s">
        <v>8</v>
      </c>
      <c r="BC133" s="5">
        <v>3</v>
      </c>
      <c r="BD133" s="4">
        <v>9</v>
      </c>
      <c r="BE133" s="4" t="s">
        <v>8</v>
      </c>
      <c r="BF133" s="4" t="s">
        <v>14</v>
      </c>
      <c r="BG133" s="4" t="s">
        <v>5</v>
      </c>
      <c r="BH133" s="4" t="s">
        <v>8</v>
      </c>
      <c r="BI133" s="4" t="s">
        <v>11</v>
      </c>
      <c r="BJ133" s="4" t="s">
        <v>13</v>
      </c>
      <c r="BK133" s="4" t="s">
        <v>11</v>
      </c>
      <c r="BL133" s="5" t="s">
        <v>11</v>
      </c>
      <c r="BM133" s="5">
        <v>1</v>
      </c>
      <c r="BN133" s="4">
        <v>0</v>
      </c>
      <c r="BO133" s="4" t="s">
        <v>5</v>
      </c>
      <c r="BP133" s="4" t="s">
        <v>5</v>
      </c>
      <c r="BQ133" s="4" t="s">
        <v>8</v>
      </c>
      <c r="BR133" s="4" t="s">
        <v>8</v>
      </c>
      <c r="BS133" s="5" t="s">
        <v>5</v>
      </c>
      <c r="BT133" s="5" t="s">
        <v>11</v>
      </c>
      <c r="BU133" s="5">
        <v>0</v>
      </c>
      <c r="BV133" s="5">
        <v>0</v>
      </c>
      <c r="BW133" s="4">
        <v>2</v>
      </c>
      <c r="BX133" s="5">
        <v>0</v>
      </c>
      <c r="BY133" s="5" t="s">
        <v>8</v>
      </c>
      <c r="BZ133" s="4">
        <v>0</v>
      </c>
      <c r="CA133" s="5">
        <v>0</v>
      </c>
      <c r="CB133" s="4" t="s">
        <v>8</v>
      </c>
      <c r="CC133" s="4">
        <v>0</v>
      </c>
      <c r="CD133" s="4" t="s">
        <v>15</v>
      </c>
      <c r="CE133" s="4" t="s">
        <v>11</v>
      </c>
      <c r="CF133" s="26" t="s">
        <v>5</v>
      </c>
      <c r="CG133" s="35" t="s">
        <v>1713</v>
      </c>
      <c r="CH133" s="27">
        <f>VLOOKUP(E133,Criterio_Invierno!$B$5:$C$8,2,0)</f>
        <v>7.5</v>
      </c>
      <c r="CI133" s="24">
        <f>+VLOOKUP(F133,Criterio_Invierno!$B$10:$C$13,2,0)</f>
        <v>2.5</v>
      </c>
      <c r="CJ133" s="29">
        <f>+IF(X133="Mañana y tarde",Criterio_Invierno!$C$16,IF(X133="Solo mañana",Criterio_Invierno!$C$15,Criterio_Invierno!$C$17))</f>
        <v>15</v>
      </c>
      <c r="CK133" s="24">
        <f>+IF(S133=0,Criterio_Invierno!$C$22,IF(S133&lt;Criterio_Invierno!$B$20,Criterio_Invierno!$C$20,IF(S133&lt;Criterio_Invierno!$B$21,Criterio_Invierno!$C$21,0)))*IF(AN133="SI",Criterio_Invierno!$F$20,Criterio_Invierno!$F$21)*IF(AI133="SI",Criterio_Invierno!$J$20,Criterio_Invierno!$J$21)</f>
        <v>0</v>
      </c>
      <c r="CL133" s="29">
        <f>(IF(AE133="NO",Criterio_Invierno!$C$25,IF(AE133="SI",Criterio_Invierno!$C$26,0))+VLOOKUP(AF133,Criterio_Invierno!$E$25:$F$29,2,FALSE)+IF(AK133="-",Criterio_Invierno!$I$30,IF(ISERROR(VLOOKUP(CONCATENATE(AL133,"-",AM133),Criterio_Invierno!$H$25:$I$29,2,FALSE)),Criterio_Invierno!$I$29,VLOOKUP(CONCATENATE(AL133,"-",AM133),Criterio_Invierno!$H$25:$I$29,2,FALSE))))*IF(AG133="SI",Criterio_Invierno!$L$25,Criterio_Invierno!$L$26)</f>
        <v>25</v>
      </c>
      <c r="CM133" s="24">
        <f>+IF(AR133&gt;Criterio_Invierno!$B$33,Criterio_Invierno!$C$33,0)+IF(AU133&gt;Criterio_Invierno!$E$33,Criterio_Invierno!$F$33,0)+IF(BG133="NO",Criterio_Invierno!$I$33,0)</f>
        <v>0</v>
      </c>
      <c r="CN133" s="24">
        <f>+IF(V133&gt;=Criterio_Invierno!$B$36,Criterio_Invierno!$C$37,IF(V133&gt;=Criterio_Invierno!$B$35,Criterio_Invierno!$C$36,Criterio_Invierno!$C$35))</f>
        <v>1</v>
      </c>
      <c r="CO133" s="30">
        <f>IF(CD133="-",Criterio_Invierno!$G$40,VLOOKUP(CE133,Criterio_Invierno!$B$39:$C$46,2,FALSE))</f>
        <v>1</v>
      </c>
      <c r="CP133" s="28">
        <f>+VLOOKUP(F133,Criterio_Verano!$B$5:$C$7,2,FALSE)</f>
        <v>20</v>
      </c>
      <c r="CQ133" s="24">
        <f>+IF(AA133="SI",Criterio_Verano!$C$10,IF(AB133="SI",Criterio_Verano!$C$13,IF(Z133="SI",Criterio_Verano!$C$11,Criterio_Verano!$D$12)))</f>
        <v>20</v>
      </c>
      <c r="CR133" s="24">
        <f>+IF(S133=0,Criterio_Verano!$C$18,IF(S133&lt;Criterio_Verano!$B$16,Criterio_Verano!$C$16,IF(S133&lt;Criterio_Verano!$B$17,Criterio_Verano!$C$17,Criterio_Verano!$C$18)))+IF(AE133="NO",Criterio_Verano!$F$17,Criterio_Verano!$F$16)</f>
        <v>10</v>
      </c>
      <c r="CS133" s="31">
        <f>+IF(AK133="NO",Criterio_Verano!$C$23,IF(AL133="PERSIANAS",Criterio_Verano!$C$21,Criterio_Verano!$C$22)+IF(AM133="DEFICIENTE",Criterio_Verano!$F$22,Criterio_Verano!$F$21))</f>
        <v>25</v>
      </c>
    </row>
    <row r="134" spans="1:97">
      <c r="A134" s="2" t="s">
        <v>665</v>
      </c>
      <c r="B134" s="4" t="s">
        <v>1</v>
      </c>
      <c r="C134" s="29">
        <f t="shared" si="4"/>
        <v>150</v>
      </c>
      <c r="D134" s="24">
        <f t="shared" si="5"/>
        <v>75</v>
      </c>
      <c r="E134" s="2" t="s">
        <v>139</v>
      </c>
      <c r="F134" s="3">
        <v>3</v>
      </c>
      <c r="G134" s="4" t="s">
        <v>666</v>
      </c>
      <c r="H134" s="4" t="s">
        <v>34</v>
      </c>
      <c r="I134" s="4" t="s">
        <v>120</v>
      </c>
      <c r="J134" s="29" t="str">
        <f>VLOOKUP(I134,SEV_20000!$B$2:$D$89,3,FALSE)</f>
        <v>Sí</v>
      </c>
      <c r="K134" s="4" t="s">
        <v>667</v>
      </c>
      <c r="L134" s="4" t="s">
        <v>2</v>
      </c>
      <c r="M134" s="4" t="s">
        <v>668</v>
      </c>
      <c r="N134" s="4" t="s">
        <v>669</v>
      </c>
      <c r="O134" s="4" t="s">
        <v>670</v>
      </c>
      <c r="P134" s="4" t="s">
        <v>670</v>
      </c>
      <c r="Q134" s="4" t="s">
        <v>30</v>
      </c>
      <c r="R134" s="5" t="s">
        <v>671</v>
      </c>
      <c r="S134" s="4">
        <v>2007</v>
      </c>
      <c r="T134" s="5" t="s">
        <v>13</v>
      </c>
      <c r="U134" s="5">
        <v>0</v>
      </c>
      <c r="V134" s="5">
        <v>700</v>
      </c>
      <c r="W134" s="4">
        <v>30</v>
      </c>
      <c r="X134" s="4" t="s">
        <v>16</v>
      </c>
      <c r="Y134" s="4" t="s">
        <v>5</v>
      </c>
      <c r="Z134" s="42" t="s">
        <v>5</v>
      </c>
      <c r="AA134" s="4"/>
      <c r="AB134" s="4" t="s">
        <v>5</v>
      </c>
      <c r="AC134" s="4" t="s">
        <v>5</v>
      </c>
      <c r="AD134" s="4" t="s">
        <v>6</v>
      </c>
      <c r="AE134" s="4" t="s">
        <v>8</v>
      </c>
      <c r="AF134" s="4" t="s">
        <v>7</v>
      </c>
      <c r="AG134" s="4" t="s">
        <v>5</v>
      </c>
      <c r="AH134" s="4" t="s">
        <v>9</v>
      </c>
      <c r="AI134" s="4" t="s">
        <v>5</v>
      </c>
      <c r="AJ134" s="4" t="s">
        <v>10</v>
      </c>
      <c r="AK134" s="4" t="s">
        <v>8</v>
      </c>
      <c r="AL134" s="4" t="s">
        <v>11</v>
      </c>
      <c r="AM134" s="4" t="s">
        <v>11</v>
      </c>
      <c r="AN134" s="4" t="s">
        <v>8</v>
      </c>
      <c r="AO134" s="4" t="s">
        <v>5</v>
      </c>
      <c r="AP134" s="5" t="s">
        <v>21</v>
      </c>
      <c r="AQ134" s="5">
        <v>0</v>
      </c>
      <c r="AR134" s="5">
        <v>3</v>
      </c>
      <c r="AS134" s="4">
        <v>3</v>
      </c>
      <c r="AT134" s="5" t="s">
        <v>5</v>
      </c>
      <c r="AU134" s="4">
        <v>4</v>
      </c>
      <c r="AV134" s="5" t="s">
        <v>5</v>
      </c>
      <c r="AW134" s="4">
        <v>0</v>
      </c>
      <c r="AX134" s="4" t="s">
        <v>5</v>
      </c>
      <c r="AY134" s="5" t="s">
        <v>26</v>
      </c>
      <c r="AZ134" s="4">
        <v>13</v>
      </c>
      <c r="BA134" s="4" t="s">
        <v>8</v>
      </c>
      <c r="BB134" s="5" t="s">
        <v>8</v>
      </c>
      <c r="BC134" s="5">
        <v>8</v>
      </c>
      <c r="BD134" s="4">
        <v>3</v>
      </c>
      <c r="BE134" s="4" t="s">
        <v>8</v>
      </c>
      <c r="BF134" s="4" t="s">
        <v>14</v>
      </c>
      <c r="BG134" s="4" t="s">
        <v>5</v>
      </c>
      <c r="BH134" s="4" t="s">
        <v>8</v>
      </c>
      <c r="BI134" s="4" t="s">
        <v>11</v>
      </c>
      <c r="BJ134" s="4" t="s">
        <v>13</v>
      </c>
      <c r="BK134" s="4" t="s">
        <v>11</v>
      </c>
      <c r="BL134" s="5" t="s">
        <v>11</v>
      </c>
      <c r="BM134" s="5">
        <v>25</v>
      </c>
      <c r="BN134" s="4">
        <v>5</v>
      </c>
      <c r="BO134" s="4" t="s">
        <v>8</v>
      </c>
      <c r="BP134" s="4" t="s">
        <v>11</v>
      </c>
      <c r="BQ134" s="4" t="s">
        <v>11</v>
      </c>
      <c r="BR134" s="4" t="s">
        <v>11</v>
      </c>
      <c r="BS134" s="5" t="s">
        <v>11</v>
      </c>
      <c r="BT134" s="5" t="s">
        <v>11</v>
      </c>
      <c r="BU134" s="5">
        <v>0</v>
      </c>
      <c r="BV134" s="5">
        <v>0</v>
      </c>
      <c r="BW134" s="4">
        <v>0</v>
      </c>
      <c r="BX134" s="5">
        <v>0</v>
      </c>
      <c r="BY134" s="5" t="s">
        <v>11</v>
      </c>
      <c r="BZ134" s="4">
        <v>0</v>
      </c>
      <c r="CA134" s="5">
        <v>0</v>
      </c>
      <c r="CB134" s="4" t="s">
        <v>8</v>
      </c>
      <c r="CC134" s="4">
        <v>0</v>
      </c>
      <c r="CD134" s="4" t="s">
        <v>15</v>
      </c>
      <c r="CE134" s="4" t="s">
        <v>11</v>
      </c>
      <c r="CF134" s="26" t="s">
        <v>5</v>
      </c>
      <c r="CG134" s="35" t="s">
        <v>1600</v>
      </c>
      <c r="CH134" s="27">
        <f>VLOOKUP(E134,Criterio_Invierno!$B$5:$C$8,2,0)</f>
        <v>7.5</v>
      </c>
      <c r="CI134" s="24">
        <f>+VLOOKUP(F134,Criterio_Invierno!$B$10:$C$13,2,0)</f>
        <v>2.5</v>
      </c>
      <c r="CJ134" s="29">
        <f>+IF(X134="Mañana y tarde",Criterio_Invierno!$C$16,IF(X134="Solo mañana",Criterio_Invierno!$C$15,Criterio_Invierno!$C$17))</f>
        <v>15</v>
      </c>
      <c r="CK134" s="24">
        <f>+IF(S134=0,Criterio_Invierno!$C$22,IF(S134&lt;Criterio_Invierno!$B$20,Criterio_Invierno!$C$20,IF(S134&lt;Criterio_Invierno!$B$21,Criterio_Invierno!$C$21,0)))*IF(AN134="SI",Criterio_Invierno!$F$20,Criterio_Invierno!$F$21)*IF(AI134="SI",Criterio_Invierno!$J$20,Criterio_Invierno!$J$21)</f>
        <v>0</v>
      </c>
      <c r="CL134" s="29">
        <f>(IF(AE134="NO",Criterio_Invierno!$C$25,IF(AE134="SI",Criterio_Invierno!$C$26,0))+VLOOKUP(AF134,Criterio_Invierno!$E$25:$F$29,2,FALSE)+IF(AK134="-",Criterio_Invierno!$I$30,IF(ISERROR(VLOOKUP(CONCATENATE(AL134,"-",AM134),Criterio_Invierno!$H$25:$I$29,2,FALSE)),Criterio_Invierno!$I$29,VLOOKUP(CONCATENATE(AL134,"-",AM134),Criterio_Invierno!$H$25:$I$29,2,FALSE))))*IF(AG134="SI",Criterio_Invierno!$L$25,Criterio_Invierno!$L$26)</f>
        <v>50</v>
      </c>
      <c r="CM134" s="24">
        <f>+IF(AR134&gt;Criterio_Invierno!$B$33,Criterio_Invierno!$C$33,0)+IF(AU134&gt;Criterio_Invierno!$E$33,Criterio_Invierno!$F$33,0)+IF(BG134="NO",Criterio_Invierno!$I$33,0)</f>
        <v>0</v>
      </c>
      <c r="CN134" s="24">
        <f>+IF(V134&gt;=Criterio_Invierno!$B$36,Criterio_Invierno!$C$37,IF(V134&gt;=Criterio_Invierno!$B$35,Criterio_Invierno!$C$36,Criterio_Invierno!$C$35))</f>
        <v>2</v>
      </c>
      <c r="CO134" s="30">
        <f>IF(CD134="-",Criterio_Invierno!$G$40,VLOOKUP(CE134,Criterio_Invierno!$B$39:$C$46,2,FALSE))</f>
        <v>1</v>
      </c>
      <c r="CP134" s="28">
        <f>+VLOOKUP(F134,Criterio_Verano!$B$5:$C$7,2,FALSE)</f>
        <v>20</v>
      </c>
      <c r="CQ134" s="24">
        <f>+IF(AA134="SI",Criterio_Verano!$C$10,IF(AB134="SI",Criterio_Verano!$C$13,IF(Z134="SI",Criterio_Verano!$C$11,Criterio_Verano!$D$12)))</f>
        <v>20</v>
      </c>
      <c r="CR134" s="24">
        <f>+IF(S134=0,Criterio_Verano!$C$18,IF(S134&lt;Criterio_Verano!$B$16,Criterio_Verano!$C$16,IF(S134&lt;Criterio_Verano!$B$17,Criterio_Verano!$C$17,Criterio_Verano!$C$18)))+IF(AE134="NO",Criterio_Verano!$F$17,Criterio_Verano!$F$16)</f>
        <v>10</v>
      </c>
      <c r="CS134" s="31">
        <f>+IF(AK134="NO",Criterio_Verano!$C$23,IF(AL134="PERSIANAS",Criterio_Verano!$C$21,Criterio_Verano!$C$22)+IF(AM134="DEFICIENTE",Criterio_Verano!$F$22,Criterio_Verano!$F$21))</f>
        <v>25</v>
      </c>
    </row>
    <row r="135" spans="1:97">
      <c r="A135" s="2" t="s">
        <v>597</v>
      </c>
      <c r="B135" s="4" t="s">
        <v>1</v>
      </c>
      <c r="C135" s="29">
        <f t="shared" si="4"/>
        <v>0</v>
      </c>
      <c r="D135" s="24">
        <f t="shared" si="5"/>
        <v>75</v>
      </c>
      <c r="E135" s="2" t="s">
        <v>139</v>
      </c>
      <c r="F135" s="3">
        <v>4</v>
      </c>
      <c r="G135" s="4" t="s">
        <v>598</v>
      </c>
      <c r="H135" s="4" t="s">
        <v>34</v>
      </c>
      <c r="I135" s="4" t="s">
        <v>300</v>
      </c>
      <c r="J135" s="29" t="str">
        <f>VLOOKUP(I135,SEV_20000!$B$2:$D$89,3,FALSE)</f>
        <v>Sí</v>
      </c>
      <c r="K135" s="4" t="s">
        <v>599</v>
      </c>
      <c r="L135" s="4" t="s">
        <v>2</v>
      </c>
      <c r="M135" s="4" t="s">
        <v>600</v>
      </c>
      <c r="N135" s="4" t="s">
        <v>601</v>
      </c>
      <c r="O135" s="4" t="s">
        <v>602</v>
      </c>
      <c r="P135" s="4" t="s">
        <v>603</v>
      </c>
      <c r="Q135" s="4" t="s">
        <v>30</v>
      </c>
      <c r="R135" s="5" t="s">
        <v>303</v>
      </c>
      <c r="S135" s="4">
        <v>2012</v>
      </c>
      <c r="T135" s="5" t="s">
        <v>604</v>
      </c>
      <c r="U135" s="5">
        <v>2012</v>
      </c>
      <c r="V135" s="5">
        <v>120</v>
      </c>
      <c r="W135" s="4">
        <v>4</v>
      </c>
      <c r="X135" s="4" t="s">
        <v>16</v>
      </c>
      <c r="Y135" s="4" t="s">
        <v>8</v>
      </c>
      <c r="Z135" s="42" t="s">
        <v>5</v>
      </c>
      <c r="AA135" s="4"/>
      <c r="AB135" s="4" t="s">
        <v>5</v>
      </c>
      <c r="AC135" s="4" t="s">
        <v>8</v>
      </c>
      <c r="AD135" s="4" t="s">
        <v>6</v>
      </c>
      <c r="AE135" s="4" t="s">
        <v>5</v>
      </c>
      <c r="AF135" s="4" t="s">
        <v>22</v>
      </c>
      <c r="AG135" s="4" t="s">
        <v>8</v>
      </c>
      <c r="AH135" s="4" t="s">
        <v>9</v>
      </c>
      <c r="AI135" s="4" t="s">
        <v>8</v>
      </c>
      <c r="AJ135" s="4" t="s">
        <v>11</v>
      </c>
      <c r="AK135" s="4" t="s">
        <v>5</v>
      </c>
      <c r="AL135" s="4" t="s">
        <v>23</v>
      </c>
      <c r="AM135" s="4" t="s">
        <v>20</v>
      </c>
      <c r="AN135" s="4" t="s">
        <v>8</v>
      </c>
      <c r="AO135" s="4" t="s">
        <v>5</v>
      </c>
      <c r="AP135" s="5" t="s">
        <v>39</v>
      </c>
      <c r="AQ135" s="5">
        <v>2098</v>
      </c>
      <c r="AR135" s="5">
        <v>0</v>
      </c>
      <c r="AS135" s="4">
        <v>7</v>
      </c>
      <c r="AT135" s="5" t="s">
        <v>5</v>
      </c>
      <c r="AU135" s="4">
        <v>0</v>
      </c>
      <c r="AV135" s="5" t="s">
        <v>8</v>
      </c>
      <c r="AW135" s="4">
        <v>0</v>
      </c>
      <c r="AX135" s="4" t="s">
        <v>5</v>
      </c>
      <c r="AY135" s="5" t="s">
        <v>26</v>
      </c>
      <c r="AZ135" s="4">
        <v>9</v>
      </c>
      <c r="BA135" s="4" t="s">
        <v>5</v>
      </c>
      <c r="BB135" s="5" t="s">
        <v>8</v>
      </c>
      <c r="BC135" s="5">
        <v>0</v>
      </c>
      <c r="BD135" s="4">
        <v>3</v>
      </c>
      <c r="BE135" s="4" t="s">
        <v>8</v>
      </c>
      <c r="BF135" s="4" t="s">
        <v>14</v>
      </c>
      <c r="BG135" s="4" t="s">
        <v>5</v>
      </c>
      <c r="BH135" s="4" t="s">
        <v>8</v>
      </c>
      <c r="BI135" s="4" t="s">
        <v>11</v>
      </c>
      <c r="BJ135" s="4" t="s">
        <v>13</v>
      </c>
      <c r="BK135" s="4" t="s">
        <v>11</v>
      </c>
      <c r="BL135" s="5" t="s">
        <v>11</v>
      </c>
      <c r="BM135" s="5">
        <v>8</v>
      </c>
      <c r="BN135" s="4">
        <v>7</v>
      </c>
      <c r="BO135" s="4" t="s">
        <v>5</v>
      </c>
      <c r="BP135" s="4" t="s">
        <v>8</v>
      </c>
      <c r="BQ135" s="4" t="s">
        <v>11</v>
      </c>
      <c r="BR135" s="4" t="s">
        <v>11</v>
      </c>
      <c r="BS135" s="5" t="s">
        <v>11</v>
      </c>
      <c r="BT135" s="5" t="s">
        <v>11</v>
      </c>
      <c r="BU135" s="5">
        <v>0</v>
      </c>
      <c r="BV135" s="5">
        <v>0</v>
      </c>
      <c r="BW135" s="4">
        <v>0</v>
      </c>
      <c r="BX135" s="5">
        <v>0</v>
      </c>
      <c r="BY135" s="5" t="s">
        <v>8</v>
      </c>
      <c r="BZ135" s="4">
        <v>0</v>
      </c>
      <c r="CA135" s="5">
        <v>0</v>
      </c>
      <c r="CB135" s="4" t="s">
        <v>8</v>
      </c>
      <c r="CC135" s="4">
        <v>0</v>
      </c>
      <c r="CD135" s="4" t="s">
        <v>5</v>
      </c>
      <c r="CE135" s="4" t="s">
        <v>152</v>
      </c>
      <c r="CF135" s="26" t="s">
        <v>15</v>
      </c>
      <c r="CG135" s="35" t="s">
        <v>1588</v>
      </c>
      <c r="CH135" s="27">
        <f>VLOOKUP(E135,Criterio_Invierno!$B$5:$C$8,2,0)</f>
        <v>7.5</v>
      </c>
      <c r="CI135" s="24">
        <f>+VLOOKUP(F135,Criterio_Invierno!$B$10:$C$13,2,0)</f>
        <v>5</v>
      </c>
      <c r="CJ135" s="29">
        <f>+IF(X135="Mañana y tarde",Criterio_Invierno!$C$16,IF(X135="Solo mañana",Criterio_Invierno!$C$15,Criterio_Invierno!$C$17))</f>
        <v>15</v>
      </c>
      <c r="CK135" s="24">
        <f>+IF(S135=0,Criterio_Invierno!$C$22,IF(S135&lt;Criterio_Invierno!$B$20,Criterio_Invierno!$C$20,IF(S135&lt;Criterio_Invierno!$B$21,Criterio_Invierno!$C$21,0)))*IF(AN135="SI",Criterio_Invierno!$F$20,Criterio_Invierno!$F$21)*IF(AI135="SI",Criterio_Invierno!$J$20,Criterio_Invierno!$J$21)</f>
        <v>0</v>
      </c>
      <c r="CL135" s="29">
        <f>(IF(AE135="NO",Criterio_Invierno!$C$25,IF(AE135="SI",Criterio_Invierno!$C$26,0))+VLOOKUP(AF135,Criterio_Invierno!$E$25:$F$29,2,FALSE)+IF(AK135="-",Criterio_Invierno!$I$30,IF(ISERROR(VLOOKUP(CONCATENATE(AL135,"-",AM135),Criterio_Invierno!$H$25:$I$29,2,FALSE)),Criterio_Invierno!$I$29,VLOOKUP(CONCATENATE(AL135,"-",AM135),Criterio_Invierno!$H$25:$I$29,2,FALSE))))*IF(AG135="SI",Criterio_Invierno!$L$25,Criterio_Invierno!$L$26)</f>
        <v>25</v>
      </c>
      <c r="CM135" s="24">
        <f>+IF(AR135&gt;Criterio_Invierno!$B$33,Criterio_Invierno!$C$33,0)+IF(AU135&gt;Criterio_Invierno!$E$33,Criterio_Invierno!$F$33,0)+IF(BG135="NO",Criterio_Invierno!$I$33,0)</f>
        <v>0</v>
      </c>
      <c r="CN135" s="24">
        <f>+IF(V135&gt;=Criterio_Invierno!$B$36,Criterio_Invierno!$C$37,IF(V135&gt;=Criterio_Invierno!$B$35,Criterio_Invierno!$C$36,Criterio_Invierno!$C$35))</f>
        <v>1</v>
      </c>
      <c r="CO135" s="30">
        <f>IF(CD135="-",Criterio_Invierno!$G$40,VLOOKUP(CE135,Criterio_Invierno!$B$39:$C$46,2,FALSE))</f>
        <v>0</v>
      </c>
      <c r="CP135" s="28">
        <f>+VLOOKUP(F135,Criterio_Verano!$B$5:$C$7,2,FALSE)</f>
        <v>40</v>
      </c>
      <c r="CQ135" s="24">
        <f>+IF(AA135="SI",Criterio_Verano!$C$10,IF(AB135="SI",Criterio_Verano!$C$13,IF(Z135="SI",Criterio_Verano!$C$11,Criterio_Verano!$D$12)))</f>
        <v>20</v>
      </c>
      <c r="CR135" s="24">
        <f>+IF(S135=0,Criterio_Verano!$C$18,IF(S135&lt;Criterio_Verano!$B$16,Criterio_Verano!$C$16,IF(S135&lt;Criterio_Verano!$B$17,Criterio_Verano!$C$17,Criterio_Verano!$C$18)))+IF(AE135="NO",Criterio_Verano!$F$17,Criterio_Verano!$F$16)</f>
        <v>0</v>
      </c>
      <c r="CS135" s="31">
        <f>+IF(AK135="NO",Criterio_Verano!$C$23,IF(AL135="PERSIANAS",Criterio_Verano!$C$21,Criterio_Verano!$C$22)+IF(AM135="DEFICIENTE",Criterio_Verano!$F$22,Criterio_Verano!$F$21))</f>
        <v>15</v>
      </c>
    </row>
    <row r="136" spans="1:97">
      <c r="A136" s="2" t="s">
        <v>487</v>
      </c>
      <c r="B136" s="4" t="s">
        <v>1</v>
      </c>
      <c r="C136" s="29">
        <f t="shared" ref="C136:C178" si="6">+(CH136+CI136+CJ136+CK136+CL136+CM136)*CN136*CO136</f>
        <v>135</v>
      </c>
      <c r="D136" s="24">
        <f t="shared" ref="D136:D178" si="7">+CP136+CQ136+CR136+CS136</f>
        <v>75</v>
      </c>
      <c r="E136" s="2" t="s">
        <v>139</v>
      </c>
      <c r="F136" s="3">
        <v>4</v>
      </c>
      <c r="G136" s="4" t="s">
        <v>95</v>
      </c>
      <c r="H136" s="4" t="s">
        <v>34</v>
      </c>
      <c r="I136" s="4" t="s">
        <v>488</v>
      </c>
      <c r="J136" s="29" t="str">
        <f>VLOOKUP(I136,SEV_20000!$B$2:$D$89,3,FALSE)</f>
        <v>Sí</v>
      </c>
      <c r="K136" s="4" t="s">
        <v>489</v>
      </c>
      <c r="L136" s="4" t="s">
        <v>2</v>
      </c>
      <c r="M136" s="4" t="s">
        <v>490</v>
      </c>
      <c r="N136" s="4" t="s">
        <v>491</v>
      </c>
      <c r="O136" s="4" t="s">
        <v>492</v>
      </c>
      <c r="P136" s="4" t="s">
        <v>493</v>
      </c>
      <c r="Q136" s="4" t="s">
        <v>3</v>
      </c>
      <c r="R136" s="5" t="s">
        <v>129</v>
      </c>
      <c r="S136" s="4">
        <v>1972</v>
      </c>
      <c r="T136" s="5" t="s">
        <v>494</v>
      </c>
      <c r="U136" s="5">
        <v>2007</v>
      </c>
      <c r="V136" s="5">
        <v>825</v>
      </c>
      <c r="W136" s="4">
        <v>40</v>
      </c>
      <c r="X136" s="4" t="s">
        <v>4</v>
      </c>
      <c r="Y136" s="4" t="s">
        <v>5</v>
      </c>
      <c r="Z136" s="42" t="s">
        <v>5</v>
      </c>
      <c r="AA136" s="4"/>
      <c r="AB136" s="4" t="s">
        <v>5</v>
      </c>
      <c r="AC136" s="4" t="s">
        <v>5</v>
      </c>
      <c r="AD136" s="4" t="s">
        <v>17</v>
      </c>
      <c r="AE136" s="4" t="s">
        <v>8</v>
      </c>
      <c r="AF136" s="4" t="s">
        <v>7</v>
      </c>
      <c r="AG136" s="4" t="s">
        <v>5</v>
      </c>
      <c r="AH136" s="4" t="s">
        <v>9</v>
      </c>
      <c r="AI136" s="4" t="s">
        <v>5</v>
      </c>
      <c r="AJ136" s="4" t="s">
        <v>10</v>
      </c>
      <c r="AK136" s="4" t="s">
        <v>5</v>
      </c>
      <c r="AL136" s="4" t="s">
        <v>23</v>
      </c>
      <c r="AM136" s="4" t="s">
        <v>24</v>
      </c>
      <c r="AN136" s="4" t="s">
        <v>8</v>
      </c>
      <c r="AO136" s="4" t="s">
        <v>5</v>
      </c>
      <c r="AP136" s="5" t="s">
        <v>21</v>
      </c>
      <c r="AQ136" s="5">
        <v>5000</v>
      </c>
      <c r="AR136" s="5">
        <v>0</v>
      </c>
      <c r="AS136" s="4">
        <v>5</v>
      </c>
      <c r="AT136" s="5" t="s">
        <v>5</v>
      </c>
      <c r="AU136" s="4">
        <v>3</v>
      </c>
      <c r="AV136" s="5" t="s">
        <v>8</v>
      </c>
      <c r="AW136" s="4">
        <v>0</v>
      </c>
      <c r="AX136" s="4" t="s">
        <v>5</v>
      </c>
      <c r="AY136" s="5" t="s">
        <v>26</v>
      </c>
      <c r="AZ136" s="4">
        <v>40</v>
      </c>
      <c r="BA136" s="4" t="s">
        <v>5</v>
      </c>
      <c r="BB136" s="5" t="s">
        <v>5</v>
      </c>
      <c r="BC136" s="5">
        <v>5</v>
      </c>
      <c r="BD136" s="4">
        <v>5</v>
      </c>
      <c r="BE136" s="4" t="s">
        <v>8</v>
      </c>
      <c r="BF136" s="4" t="s">
        <v>14</v>
      </c>
      <c r="BG136" s="4" t="s">
        <v>5</v>
      </c>
      <c r="BH136" s="4" t="s">
        <v>8</v>
      </c>
      <c r="BI136" s="4" t="s">
        <v>11</v>
      </c>
      <c r="BJ136" s="4" t="s">
        <v>13</v>
      </c>
      <c r="BK136" s="4" t="s">
        <v>11</v>
      </c>
      <c r="BL136" s="5" t="s">
        <v>11</v>
      </c>
      <c r="BM136" s="5">
        <v>40</v>
      </c>
      <c r="BN136" s="4">
        <v>30</v>
      </c>
      <c r="BO136" s="4" t="s">
        <v>8</v>
      </c>
      <c r="BP136" s="4" t="s">
        <v>11</v>
      </c>
      <c r="BQ136" s="4" t="s">
        <v>11</v>
      </c>
      <c r="BR136" s="4" t="s">
        <v>11</v>
      </c>
      <c r="BS136" s="5" t="s">
        <v>11</v>
      </c>
      <c r="BT136" s="5" t="s">
        <v>11</v>
      </c>
      <c r="BU136" s="5">
        <v>0</v>
      </c>
      <c r="BV136" s="5">
        <v>0</v>
      </c>
      <c r="BW136" s="4">
        <v>0</v>
      </c>
      <c r="BX136" s="5">
        <v>0</v>
      </c>
      <c r="BY136" s="5" t="s">
        <v>11</v>
      </c>
      <c r="BZ136" s="4">
        <v>0</v>
      </c>
      <c r="CA136" s="5">
        <v>0</v>
      </c>
      <c r="CB136" s="4" t="s">
        <v>8</v>
      </c>
      <c r="CC136" s="4">
        <v>0</v>
      </c>
      <c r="CD136" s="4" t="s">
        <v>15</v>
      </c>
      <c r="CE136" s="4" t="s">
        <v>11</v>
      </c>
      <c r="CF136" s="26" t="s">
        <v>15</v>
      </c>
      <c r="CG136" s="35" t="s">
        <v>1571</v>
      </c>
      <c r="CH136" s="27">
        <f>VLOOKUP(E136,Criterio_Invierno!$B$5:$C$8,2,0)</f>
        <v>7.5</v>
      </c>
      <c r="CI136" s="24">
        <f>+VLOOKUP(F136,Criterio_Invierno!$B$10:$C$13,2,0)</f>
        <v>5</v>
      </c>
      <c r="CJ136" s="29">
        <f>+IF(X136="Mañana y tarde",Criterio_Invierno!$C$16,IF(X136="Solo mañana",Criterio_Invierno!$C$15,Criterio_Invierno!$C$17))</f>
        <v>5</v>
      </c>
      <c r="CK136" s="24">
        <f>+IF(S136=0,Criterio_Invierno!$C$22,IF(S136&lt;Criterio_Invierno!$B$20,Criterio_Invierno!$C$20,IF(S136&lt;Criterio_Invierno!$B$21,Criterio_Invierno!$C$21,0)))*IF(AN136="SI",Criterio_Invierno!$F$20,Criterio_Invierno!$F$21)*IF(AI136="SI",Criterio_Invierno!$J$20,Criterio_Invierno!$J$21)</f>
        <v>30</v>
      </c>
      <c r="CL136" s="29">
        <f>(IF(AE136="NO",Criterio_Invierno!$C$25,IF(AE136="SI",Criterio_Invierno!$C$26,0))+VLOOKUP(AF136,Criterio_Invierno!$E$25:$F$29,2,FALSE)+IF(AK136="-",Criterio_Invierno!$I$30,IF(ISERROR(VLOOKUP(CONCATENATE(AL136,"-",AM136),Criterio_Invierno!$H$25:$I$29,2,FALSE)),Criterio_Invierno!$I$29,VLOOKUP(CONCATENATE(AL136,"-",AM136),Criterio_Invierno!$H$25:$I$29,2,FALSE))))*IF(AG136="SI",Criterio_Invierno!$L$25,Criterio_Invierno!$L$26)</f>
        <v>20</v>
      </c>
      <c r="CM136" s="24">
        <f>+IF(AR136&gt;Criterio_Invierno!$B$33,Criterio_Invierno!$C$33,0)+IF(AU136&gt;Criterio_Invierno!$E$33,Criterio_Invierno!$F$33,0)+IF(BG136="NO",Criterio_Invierno!$I$33,0)</f>
        <v>0</v>
      </c>
      <c r="CN136" s="24">
        <f>+IF(V136&gt;=Criterio_Invierno!$B$36,Criterio_Invierno!$C$37,IF(V136&gt;=Criterio_Invierno!$B$35,Criterio_Invierno!$C$36,Criterio_Invierno!$C$35))</f>
        <v>2</v>
      </c>
      <c r="CO136" s="30">
        <f>IF(CD136="-",Criterio_Invierno!$G$40,VLOOKUP(CE136,Criterio_Invierno!$B$39:$C$46,2,FALSE))</f>
        <v>1</v>
      </c>
      <c r="CP136" s="28">
        <f>+VLOOKUP(F136,Criterio_Verano!$B$5:$C$7,2,FALSE)</f>
        <v>40</v>
      </c>
      <c r="CQ136" s="24">
        <f>+IF(AA136="SI",Criterio_Verano!$C$10,IF(AB136="SI",Criterio_Verano!$C$13,IF(Z136="SI",Criterio_Verano!$C$11,Criterio_Verano!$D$12)))</f>
        <v>20</v>
      </c>
      <c r="CR136" s="24">
        <f>+IF(S136=0,Criterio_Verano!$C$18,IF(S136&lt;Criterio_Verano!$B$16,Criterio_Verano!$C$16,IF(S136&lt;Criterio_Verano!$B$17,Criterio_Verano!$C$17,Criterio_Verano!$C$18)))+IF(AE136="NO",Criterio_Verano!$F$17,Criterio_Verano!$F$16)</f>
        <v>15</v>
      </c>
      <c r="CS136" s="31">
        <f>+IF(AK136="NO",Criterio_Verano!$C$23,IF(AL136="PERSIANAS",Criterio_Verano!$C$21,Criterio_Verano!$C$22)+IF(AM136="DEFICIENTE",Criterio_Verano!$F$22,Criterio_Verano!$F$21))</f>
        <v>0</v>
      </c>
    </row>
    <row r="137" spans="1:97">
      <c r="A137" s="2" t="s">
        <v>384</v>
      </c>
      <c r="B137" s="4" t="s">
        <v>1</v>
      </c>
      <c r="C137" s="29">
        <f t="shared" si="6"/>
        <v>42.5</v>
      </c>
      <c r="D137" s="24">
        <f t="shared" si="7"/>
        <v>75</v>
      </c>
      <c r="E137" s="2" t="s">
        <v>139</v>
      </c>
      <c r="F137" s="3">
        <v>4</v>
      </c>
      <c r="G137" s="4" t="s">
        <v>385</v>
      </c>
      <c r="H137" s="4" t="s">
        <v>34</v>
      </c>
      <c r="I137" s="4" t="s">
        <v>386</v>
      </c>
      <c r="J137" s="29" t="str">
        <f>VLOOKUP(I137,SEV_20000!$B$2:$D$89,3,FALSE)</f>
        <v>Sí</v>
      </c>
      <c r="K137" s="4" t="s">
        <v>387</v>
      </c>
      <c r="L137" s="4" t="s">
        <v>2</v>
      </c>
      <c r="M137" s="4" t="s">
        <v>388</v>
      </c>
      <c r="N137" s="4" t="s">
        <v>389</v>
      </c>
      <c r="O137" s="4" t="s">
        <v>390</v>
      </c>
      <c r="P137" s="4" t="s">
        <v>391</v>
      </c>
      <c r="Q137" s="4" t="s">
        <v>30</v>
      </c>
      <c r="R137" s="5" t="s">
        <v>45</v>
      </c>
      <c r="S137" s="4">
        <v>2007</v>
      </c>
      <c r="T137" s="5" t="s">
        <v>392</v>
      </c>
      <c r="U137" s="5">
        <v>0</v>
      </c>
      <c r="V137" s="5">
        <v>193</v>
      </c>
      <c r="W137" s="4">
        <v>9</v>
      </c>
      <c r="X137" s="4" t="s">
        <v>4</v>
      </c>
      <c r="Y137" s="4" t="s">
        <v>8</v>
      </c>
      <c r="Z137" s="42" t="s">
        <v>5</v>
      </c>
      <c r="AA137" s="4"/>
      <c r="AB137" s="4" t="s">
        <v>8</v>
      </c>
      <c r="AC137" s="4" t="s">
        <v>8</v>
      </c>
      <c r="AD137" s="4" t="s">
        <v>17</v>
      </c>
      <c r="AE137" s="4" t="s">
        <v>8</v>
      </c>
      <c r="AF137" s="4" t="s">
        <v>7</v>
      </c>
      <c r="AG137" s="4" t="s">
        <v>8</v>
      </c>
      <c r="AH137" s="4" t="s">
        <v>9</v>
      </c>
      <c r="AI137" s="4" t="s">
        <v>8</v>
      </c>
      <c r="AJ137" s="4" t="s">
        <v>11</v>
      </c>
      <c r="AK137" s="4" t="s">
        <v>5</v>
      </c>
      <c r="AL137" s="4" t="s">
        <v>23</v>
      </c>
      <c r="AM137" s="4" t="s">
        <v>20</v>
      </c>
      <c r="AN137" s="4" t="s">
        <v>8</v>
      </c>
      <c r="AO137" s="4" t="s">
        <v>5</v>
      </c>
      <c r="AP137" s="5" t="s">
        <v>39</v>
      </c>
      <c r="AQ137" s="5">
        <v>1000</v>
      </c>
      <c r="AR137" s="5">
        <v>0</v>
      </c>
      <c r="AS137" s="4">
        <v>5</v>
      </c>
      <c r="AT137" s="5" t="s">
        <v>5</v>
      </c>
      <c r="AU137" s="4">
        <v>0</v>
      </c>
      <c r="AV137" s="5" t="s">
        <v>8</v>
      </c>
      <c r="AW137" s="4">
        <v>0</v>
      </c>
      <c r="AX137" s="4" t="s">
        <v>8</v>
      </c>
      <c r="AY137" s="5" t="s">
        <v>11</v>
      </c>
      <c r="AZ137" s="4">
        <v>0</v>
      </c>
      <c r="BA137" s="4" t="s">
        <v>13</v>
      </c>
      <c r="BB137" s="5" t="s">
        <v>11</v>
      </c>
      <c r="BC137" s="5">
        <v>0</v>
      </c>
      <c r="BD137" s="4">
        <v>0</v>
      </c>
      <c r="BE137" s="4" t="s">
        <v>8</v>
      </c>
      <c r="BF137" s="4" t="s">
        <v>60</v>
      </c>
      <c r="BG137" s="4" t="s">
        <v>5</v>
      </c>
      <c r="BH137" s="4" t="s">
        <v>5</v>
      </c>
      <c r="BI137" s="4" t="s">
        <v>5</v>
      </c>
      <c r="BJ137" s="4" t="s">
        <v>8</v>
      </c>
      <c r="BK137" s="4" t="s">
        <v>5</v>
      </c>
      <c r="BL137" s="5" t="s">
        <v>5</v>
      </c>
      <c r="BM137" s="5">
        <v>9</v>
      </c>
      <c r="BN137" s="4">
        <v>0</v>
      </c>
      <c r="BO137" s="4" t="s">
        <v>5</v>
      </c>
      <c r="BP137" s="4" t="s">
        <v>8</v>
      </c>
      <c r="BQ137" s="4" t="s">
        <v>11</v>
      </c>
      <c r="BR137" s="4" t="s">
        <v>11</v>
      </c>
      <c r="BS137" s="5" t="s">
        <v>11</v>
      </c>
      <c r="BT137" s="5" t="s">
        <v>11</v>
      </c>
      <c r="BU137" s="5">
        <v>0</v>
      </c>
      <c r="BV137" s="5">
        <v>0</v>
      </c>
      <c r="BW137" s="4">
        <v>0</v>
      </c>
      <c r="BX137" s="5">
        <v>0</v>
      </c>
      <c r="BY137" s="5" t="s">
        <v>5</v>
      </c>
      <c r="BZ137" s="4">
        <v>0</v>
      </c>
      <c r="CA137" s="5">
        <v>0</v>
      </c>
      <c r="CB137" s="4" t="s">
        <v>8</v>
      </c>
      <c r="CC137" s="4">
        <v>0</v>
      </c>
      <c r="CD137" s="4" t="s">
        <v>8</v>
      </c>
      <c r="CE137" s="4" t="s">
        <v>11</v>
      </c>
      <c r="CF137" s="26" t="s">
        <v>8</v>
      </c>
      <c r="CG137" s="35" t="s">
        <v>1718</v>
      </c>
      <c r="CH137" s="27">
        <f>VLOOKUP(E137,Criterio_Invierno!$B$5:$C$8,2,0)</f>
        <v>7.5</v>
      </c>
      <c r="CI137" s="24">
        <f>+VLOOKUP(F137,Criterio_Invierno!$B$10:$C$13,2,0)</f>
        <v>5</v>
      </c>
      <c r="CJ137" s="29">
        <f>+IF(X137="Mañana y tarde",Criterio_Invierno!$C$16,IF(X137="Solo mañana",Criterio_Invierno!$C$15,Criterio_Invierno!$C$17))</f>
        <v>5</v>
      </c>
      <c r="CK137" s="24">
        <f>+IF(S137=0,Criterio_Invierno!$C$22,IF(S137&lt;Criterio_Invierno!$B$20,Criterio_Invierno!$C$20,IF(S137&lt;Criterio_Invierno!$B$21,Criterio_Invierno!$C$21,0)))*IF(AN137="SI",Criterio_Invierno!$F$20,Criterio_Invierno!$F$21)*IF(AI137="SI",Criterio_Invierno!$J$20,Criterio_Invierno!$J$21)</f>
        <v>0</v>
      </c>
      <c r="CL137" s="29">
        <f>(IF(AE137="NO",Criterio_Invierno!$C$25,IF(AE137="SI",Criterio_Invierno!$C$26,0))+VLOOKUP(AF137,Criterio_Invierno!$E$25:$F$29,2,FALSE)+IF(AK137="-",Criterio_Invierno!$I$30,IF(ISERROR(VLOOKUP(CONCATENATE(AL137,"-",AM137),Criterio_Invierno!$H$25:$I$29,2,FALSE)),Criterio_Invierno!$I$29,VLOOKUP(CONCATENATE(AL137,"-",AM137),Criterio_Invierno!$H$25:$I$29,2,FALSE))))*IF(AG137="SI",Criterio_Invierno!$L$25,Criterio_Invierno!$L$26)</f>
        <v>25</v>
      </c>
      <c r="CM137" s="24">
        <f>+IF(AR137&gt;Criterio_Invierno!$B$33,Criterio_Invierno!$C$33,0)+IF(AU137&gt;Criterio_Invierno!$E$33,Criterio_Invierno!$F$33,0)+IF(BG137="NO",Criterio_Invierno!$I$33,0)</f>
        <v>0</v>
      </c>
      <c r="CN137" s="24">
        <f>+IF(V137&gt;=Criterio_Invierno!$B$36,Criterio_Invierno!$C$37,IF(V137&gt;=Criterio_Invierno!$B$35,Criterio_Invierno!$C$36,Criterio_Invierno!$C$35))</f>
        <v>1</v>
      </c>
      <c r="CO137" s="30">
        <f>IF(CD137="-",Criterio_Invierno!$G$40,VLOOKUP(CE137,Criterio_Invierno!$B$39:$C$46,2,FALSE))</f>
        <v>1</v>
      </c>
      <c r="CP137" s="28">
        <f>+VLOOKUP(F137,Criterio_Verano!$B$5:$C$7,2,FALSE)</f>
        <v>40</v>
      </c>
      <c r="CQ137" s="24">
        <f>+IF(AA137="SI",Criterio_Verano!$C$10,IF(AB137="SI",Criterio_Verano!$C$13,IF(Z137="SI",Criterio_Verano!$C$11,Criterio_Verano!$D$12)))</f>
        <v>10</v>
      </c>
      <c r="CR137" s="24">
        <f>+IF(S137=0,Criterio_Verano!$C$18,IF(S137&lt;Criterio_Verano!$B$16,Criterio_Verano!$C$16,IF(S137&lt;Criterio_Verano!$B$17,Criterio_Verano!$C$17,Criterio_Verano!$C$18)))+IF(AE137="NO",Criterio_Verano!$F$17,Criterio_Verano!$F$16)</f>
        <v>10</v>
      </c>
      <c r="CS137" s="31">
        <f>+IF(AK137="NO",Criterio_Verano!$C$23,IF(AL137="PERSIANAS",Criterio_Verano!$C$21,Criterio_Verano!$C$22)+IF(AM137="DEFICIENTE",Criterio_Verano!$F$22,Criterio_Verano!$F$21))</f>
        <v>15</v>
      </c>
    </row>
    <row r="138" spans="1:97">
      <c r="A138" s="2" t="s">
        <v>656</v>
      </c>
      <c r="B138" s="4" t="s">
        <v>1</v>
      </c>
      <c r="C138" s="29">
        <f t="shared" si="6"/>
        <v>47.5</v>
      </c>
      <c r="D138" s="24">
        <f t="shared" si="7"/>
        <v>75</v>
      </c>
      <c r="E138" s="2" t="s">
        <v>139</v>
      </c>
      <c r="F138" s="3">
        <v>4</v>
      </c>
      <c r="G138" s="4" t="s">
        <v>149</v>
      </c>
      <c r="H138" s="4" t="s">
        <v>34</v>
      </c>
      <c r="I138" s="4" t="s">
        <v>657</v>
      </c>
      <c r="J138" s="29" t="str">
        <f>VLOOKUP(I138,SEV_20000!$B$2:$D$89,3,FALSE)</f>
        <v>Sí</v>
      </c>
      <c r="K138" s="4" t="s">
        <v>658</v>
      </c>
      <c r="L138" s="4" t="s">
        <v>2</v>
      </c>
      <c r="M138" s="4" t="s">
        <v>659</v>
      </c>
      <c r="N138" s="4" t="s">
        <v>660</v>
      </c>
      <c r="O138" s="4" t="s">
        <v>661</v>
      </c>
      <c r="P138" s="4" t="s">
        <v>662</v>
      </c>
      <c r="Q138" s="4" t="s">
        <v>3</v>
      </c>
      <c r="R138" s="5" t="s">
        <v>663</v>
      </c>
      <c r="S138" s="4">
        <v>2008</v>
      </c>
      <c r="T138" s="5" t="s">
        <v>664</v>
      </c>
      <c r="U138" s="5">
        <v>0</v>
      </c>
      <c r="V138" s="5">
        <v>30</v>
      </c>
      <c r="W138" s="4">
        <v>4</v>
      </c>
      <c r="X138" s="4" t="s">
        <v>4</v>
      </c>
      <c r="Y138" s="4" t="s">
        <v>8</v>
      </c>
      <c r="Z138" s="42" t="s">
        <v>5</v>
      </c>
      <c r="AA138" s="4"/>
      <c r="AB138" s="4" t="s">
        <v>5</v>
      </c>
      <c r="AC138" s="4" t="s">
        <v>8</v>
      </c>
      <c r="AD138" s="4" t="s">
        <v>6</v>
      </c>
      <c r="AE138" s="4" t="s">
        <v>5</v>
      </c>
      <c r="AF138" s="4" t="s">
        <v>7</v>
      </c>
      <c r="AG138" s="4" t="s">
        <v>5</v>
      </c>
      <c r="AH138" s="4" t="s">
        <v>9</v>
      </c>
      <c r="AI138" s="4" t="s">
        <v>8</v>
      </c>
      <c r="AJ138" s="4" t="s">
        <v>11</v>
      </c>
      <c r="AK138" s="4" t="s">
        <v>5</v>
      </c>
      <c r="AL138" s="4" t="s">
        <v>23</v>
      </c>
      <c r="AM138" s="4" t="s">
        <v>20</v>
      </c>
      <c r="AN138" s="4" t="s">
        <v>8</v>
      </c>
      <c r="AO138" s="4" t="s">
        <v>8</v>
      </c>
      <c r="AP138" s="5" t="s">
        <v>11</v>
      </c>
      <c r="AQ138" s="5">
        <v>0</v>
      </c>
      <c r="AR138" s="5">
        <v>0</v>
      </c>
      <c r="AS138" s="4">
        <v>0</v>
      </c>
      <c r="AT138" s="5" t="s">
        <v>11</v>
      </c>
      <c r="AU138" s="4">
        <v>0</v>
      </c>
      <c r="AV138" s="5" t="s">
        <v>8</v>
      </c>
      <c r="AW138" s="4">
        <v>0</v>
      </c>
      <c r="AX138" s="4" t="s">
        <v>5</v>
      </c>
      <c r="AY138" s="5" t="s">
        <v>26</v>
      </c>
      <c r="AZ138" s="4">
        <v>9</v>
      </c>
      <c r="BA138" s="4" t="s">
        <v>5</v>
      </c>
      <c r="BB138" s="5" t="s">
        <v>8</v>
      </c>
      <c r="BC138" s="5">
        <v>4</v>
      </c>
      <c r="BD138" s="4">
        <v>5</v>
      </c>
      <c r="BE138" s="4" t="s">
        <v>8</v>
      </c>
      <c r="BF138" s="4" t="s">
        <v>14</v>
      </c>
      <c r="BG138" s="4" t="s">
        <v>5</v>
      </c>
      <c r="BH138" s="4" t="s">
        <v>5</v>
      </c>
      <c r="BI138" s="4" t="s">
        <v>8</v>
      </c>
      <c r="BJ138" s="4" t="s">
        <v>8</v>
      </c>
      <c r="BK138" s="4" t="s">
        <v>5</v>
      </c>
      <c r="BL138" s="5" t="s">
        <v>5</v>
      </c>
      <c r="BM138" s="5">
        <v>4</v>
      </c>
      <c r="BN138" s="4">
        <v>2</v>
      </c>
      <c r="BO138" s="4" t="s">
        <v>8</v>
      </c>
      <c r="BP138" s="4" t="s">
        <v>11</v>
      </c>
      <c r="BQ138" s="4" t="s">
        <v>11</v>
      </c>
      <c r="BR138" s="4" t="s">
        <v>11</v>
      </c>
      <c r="BS138" s="5" t="s">
        <v>11</v>
      </c>
      <c r="BT138" s="5" t="s">
        <v>11</v>
      </c>
      <c r="BU138" s="5">
        <v>0</v>
      </c>
      <c r="BV138" s="5">
        <v>0</v>
      </c>
      <c r="BW138" s="4">
        <v>0</v>
      </c>
      <c r="BX138" s="5">
        <v>0</v>
      </c>
      <c r="BY138" s="5" t="s">
        <v>11</v>
      </c>
      <c r="BZ138" s="4">
        <v>0</v>
      </c>
      <c r="CA138" s="5">
        <v>0</v>
      </c>
      <c r="CB138" s="4" t="s">
        <v>8</v>
      </c>
      <c r="CC138" s="4">
        <v>0</v>
      </c>
      <c r="CD138" s="4" t="s">
        <v>15</v>
      </c>
      <c r="CE138" s="4" t="s">
        <v>11</v>
      </c>
      <c r="CF138" s="26" t="s">
        <v>15</v>
      </c>
      <c r="CG138" s="35" t="s">
        <v>1599</v>
      </c>
      <c r="CH138" s="27">
        <f>VLOOKUP(E138,Criterio_Invierno!$B$5:$C$8,2,0)</f>
        <v>7.5</v>
      </c>
      <c r="CI138" s="24">
        <f>+VLOOKUP(F138,Criterio_Invierno!$B$10:$C$13,2,0)</f>
        <v>5</v>
      </c>
      <c r="CJ138" s="29">
        <f>+IF(X138="Mañana y tarde",Criterio_Invierno!$C$16,IF(X138="Solo mañana",Criterio_Invierno!$C$15,Criterio_Invierno!$C$17))</f>
        <v>5</v>
      </c>
      <c r="CK138" s="24">
        <f>+IF(S138=0,Criterio_Invierno!$C$22,IF(S138&lt;Criterio_Invierno!$B$20,Criterio_Invierno!$C$20,IF(S138&lt;Criterio_Invierno!$B$21,Criterio_Invierno!$C$21,0)))*IF(AN138="SI",Criterio_Invierno!$F$20,Criterio_Invierno!$F$21)*IF(AI138="SI",Criterio_Invierno!$J$20,Criterio_Invierno!$J$21)</f>
        <v>0</v>
      </c>
      <c r="CL138" s="29">
        <f>(IF(AE138="NO",Criterio_Invierno!$C$25,IF(AE138="SI",Criterio_Invierno!$C$26,0))+VLOOKUP(AF138,Criterio_Invierno!$E$25:$F$29,2,FALSE)+IF(AK138="-",Criterio_Invierno!$I$30,IF(ISERROR(VLOOKUP(CONCATENATE(AL138,"-",AM138),Criterio_Invierno!$H$25:$I$29,2,FALSE)),Criterio_Invierno!$I$29,VLOOKUP(CONCATENATE(AL138,"-",AM138),Criterio_Invierno!$H$25:$I$29,2,FALSE))))*IF(AG138="SI",Criterio_Invierno!$L$25,Criterio_Invierno!$L$26)</f>
        <v>30</v>
      </c>
      <c r="CM138" s="24">
        <f>+IF(AR138&gt;Criterio_Invierno!$B$33,Criterio_Invierno!$C$33,0)+IF(AU138&gt;Criterio_Invierno!$E$33,Criterio_Invierno!$F$33,0)+IF(BG138="NO",Criterio_Invierno!$I$33,0)</f>
        <v>0</v>
      </c>
      <c r="CN138" s="24">
        <f>+IF(V138&gt;=Criterio_Invierno!$B$36,Criterio_Invierno!$C$37,IF(V138&gt;=Criterio_Invierno!$B$35,Criterio_Invierno!$C$36,Criterio_Invierno!$C$35))</f>
        <v>1</v>
      </c>
      <c r="CO138" s="30">
        <f>IF(CD138="-",Criterio_Invierno!$G$40,VLOOKUP(CE138,Criterio_Invierno!$B$39:$C$46,2,FALSE))</f>
        <v>1</v>
      </c>
      <c r="CP138" s="28">
        <f>+VLOOKUP(F138,Criterio_Verano!$B$5:$C$7,2,FALSE)</f>
        <v>40</v>
      </c>
      <c r="CQ138" s="24">
        <f>+IF(AA138="SI",Criterio_Verano!$C$10,IF(AB138="SI",Criterio_Verano!$C$13,IF(Z138="SI",Criterio_Verano!$C$11,Criterio_Verano!$D$12)))</f>
        <v>20</v>
      </c>
      <c r="CR138" s="24">
        <f>+IF(S138=0,Criterio_Verano!$C$18,IF(S138&lt;Criterio_Verano!$B$16,Criterio_Verano!$C$16,IF(S138&lt;Criterio_Verano!$B$17,Criterio_Verano!$C$17,Criterio_Verano!$C$18)))+IF(AE138="NO",Criterio_Verano!$F$17,Criterio_Verano!$F$16)</f>
        <v>0</v>
      </c>
      <c r="CS138" s="31">
        <f>+IF(AK138="NO",Criterio_Verano!$C$23,IF(AL138="PERSIANAS",Criterio_Verano!$C$21,Criterio_Verano!$C$22)+IF(AM138="DEFICIENTE",Criterio_Verano!$F$22,Criterio_Verano!$F$21))</f>
        <v>15</v>
      </c>
    </row>
    <row r="139" spans="1:97">
      <c r="A139" s="2" t="s">
        <v>1126</v>
      </c>
      <c r="B139" s="4" t="s">
        <v>1</v>
      </c>
      <c r="C139" s="29">
        <f t="shared" si="6"/>
        <v>65</v>
      </c>
      <c r="D139" s="24">
        <f t="shared" si="7"/>
        <v>75</v>
      </c>
      <c r="E139" s="2" t="s">
        <v>139</v>
      </c>
      <c r="F139" s="3">
        <v>3</v>
      </c>
      <c r="G139" s="4" t="s">
        <v>1127</v>
      </c>
      <c r="H139" s="4" t="s">
        <v>34</v>
      </c>
      <c r="I139" s="4" t="s">
        <v>249</v>
      </c>
      <c r="J139" s="29" t="str">
        <f>VLOOKUP(I139,SEV_20000!$B$2:$D$89,3,FALSE)</f>
        <v>Sí</v>
      </c>
      <c r="K139" s="4" t="s">
        <v>1128</v>
      </c>
      <c r="L139" s="4" t="s">
        <v>2</v>
      </c>
      <c r="M139" s="4" t="s">
        <v>1129</v>
      </c>
      <c r="N139" s="4" t="s">
        <v>1130</v>
      </c>
      <c r="O139" s="4" t="s">
        <v>1131</v>
      </c>
      <c r="P139" s="4" t="s">
        <v>1131</v>
      </c>
      <c r="Q139" s="4" t="s">
        <v>3</v>
      </c>
      <c r="R139" s="5" t="s">
        <v>40</v>
      </c>
      <c r="S139" s="4">
        <v>2010</v>
      </c>
      <c r="T139" s="5" t="s">
        <v>1132</v>
      </c>
      <c r="U139" s="5">
        <v>0</v>
      </c>
      <c r="V139" s="5">
        <v>175</v>
      </c>
      <c r="W139" s="4">
        <v>7</v>
      </c>
      <c r="X139" s="4" t="s">
        <v>4</v>
      </c>
      <c r="Y139" s="4" t="s">
        <v>5</v>
      </c>
      <c r="Z139" s="42" t="s">
        <v>5</v>
      </c>
      <c r="AA139" s="4"/>
      <c r="AB139" s="4" t="s">
        <v>5</v>
      </c>
      <c r="AC139" s="4" t="s">
        <v>8</v>
      </c>
      <c r="AD139" s="4" t="s">
        <v>6</v>
      </c>
      <c r="AE139" s="4" t="s">
        <v>8</v>
      </c>
      <c r="AF139" s="4" t="s">
        <v>7</v>
      </c>
      <c r="AG139" s="4" t="s">
        <v>5</v>
      </c>
      <c r="AH139" s="4" t="s">
        <v>9</v>
      </c>
      <c r="AI139" s="4" t="s">
        <v>5</v>
      </c>
      <c r="AJ139" s="4" t="s">
        <v>10</v>
      </c>
      <c r="AK139" s="4" t="s">
        <v>8</v>
      </c>
      <c r="AL139" s="4" t="s">
        <v>11</v>
      </c>
      <c r="AM139" s="4" t="s">
        <v>11</v>
      </c>
      <c r="AN139" s="4" t="s">
        <v>5</v>
      </c>
      <c r="AO139" s="4" t="s">
        <v>5</v>
      </c>
      <c r="AP139" s="5" t="s">
        <v>21</v>
      </c>
      <c r="AQ139" s="5">
        <v>0</v>
      </c>
      <c r="AR139" s="5">
        <v>0</v>
      </c>
      <c r="AS139" s="4">
        <v>5</v>
      </c>
      <c r="AT139" s="5" t="s">
        <v>5</v>
      </c>
      <c r="AU139" s="4">
        <v>0</v>
      </c>
      <c r="AV139" s="5" t="s">
        <v>8</v>
      </c>
      <c r="AW139" s="4">
        <v>0</v>
      </c>
      <c r="AX139" s="4" t="s">
        <v>8</v>
      </c>
      <c r="AY139" s="5" t="s">
        <v>11</v>
      </c>
      <c r="AZ139" s="4">
        <v>0</v>
      </c>
      <c r="BA139" s="4" t="s">
        <v>13</v>
      </c>
      <c r="BB139" s="5" t="s">
        <v>11</v>
      </c>
      <c r="BC139" s="5">
        <v>0</v>
      </c>
      <c r="BD139" s="4">
        <v>0</v>
      </c>
      <c r="BE139" s="4" t="s">
        <v>8</v>
      </c>
      <c r="BF139" s="4" t="s">
        <v>14</v>
      </c>
      <c r="BG139" s="4" t="s">
        <v>5</v>
      </c>
      <c r="BH139" s="4" t="s">
        <v>8</v>
      </c>
      <c r="BI139" s="4" t="s">
        <v>11</v>
      </c>
      <c r="BJ139" s="4" t="s">
        <v>13</v>
      </c>
      <c r="BK139" s="4" t="s">
        <v>11</v>
      </c>
      <c r="BL139" s="5" t="s">
        <v>11</v>
      </c>
      <c r="BM139" s="5">
        <v>4</v>
      </c>
      <c r="BN139" s="4">
        <v>4</v>
      </c>
      <c r="BO139" s="4" t="s">
        <v>5</v>
      </c>
      <c r="BP139" s="4" t="s">
        <v>5</v>
      </c>
      <c r="BQ139" s="4" t="s">
        <v>8</v>
      </c>
      <c r="BR139" s="4" t="s">
        <v>5</v>
      </c>
      <c r="BS139" s="5" t="s">
        <v>8</v>
      </c>
      <c r="BT139" s="5" t="s">
        <v>11</v>
      </c>
      <c r="BU139" s="5">
        <v>0</v>
      </c>
      <c r="BV139" s="5">
        <v>0</v>
      </c>
      <c r="BW139" s="4">
        <v>3</v>
      </c>
      <c r="BX139" s="5">
        <v>0</v>
      </c>
      <c r="BY139" s="5" t="s">
        <v>8</v>
      </c>
      <c r="BZ139" s="4">
        <v>0</v>
      </c>
      <c r="CA139" s="5">
        <v>0</v>
      </c>
      <c r="CB139" s="4" t="s">
        <v>8</v>
      </c>
      <c r="CC139" s="4">
        <v>0</v>
      </c>
      <c r="CD139" s="4" t="s">
        <v>8</v>
      </c>
      <c r="CE139" s="4" t="s">
        <v>11</v>
      </c>
      <c r="CF139" s="26" t="s">
        <v>8</v>
      </c>
      <c r="CG139" s="35" t="s">
        <v>1673</v>
      </c>
      <c r="CH139" s="27">
        <f>VLOOKUP(E139,Criterio_Invierno!$B$5:$C$8,2,0)</f>
        <v>7.5</v>
      </c>
      <c r="CI139" s="24">
        <f>+VLOOKUP(F139,Criterio_Invierno!$B$10:$C$13,2,0)</f>
        <v>2.5</v>
      </c>
      <c r="CJ139" s="29">
        <f>+IF(X139="Mañana y tarde",Criterio_Invierno!$C$16,IF(X139="Solo mañana",Criterio_Invierno!$C$15,Criterio_Invierno!$C$17))</f>
        <v>5</v>
      </c>
      <c r="CK139" s="24">
        <f>+IF(S139=0,Criterio_Invierno!$C$22,IF(S139&lt;Criterio_Invierno!$B$20,Criterio_Invierno!$C$20,IF(S139&lt;Criterio_Invierno!$B$21,Criterio_Invierno!$C$21,0)))*IF(AN139="SI",Criterio_Invierno!$F$20,Criterio_Invierno!$F$21)*IF(AI139="SI",Criterio_Invierno!$J$20,Criterio_Invierno!$J$21)</f>
        <v>0</v>
      </c>
      <c r="CL139" s="29">
        <f>(IF(AE139="NO",Criterio_Invierno!$C$25,IF(AE139="SI",Criterio_Invierno!$C$26,0))+VLOOKUP(AF139,Criterio_Invierno!$E$25:$F$29,2,FALSE)+IF(AK139="-",Criterio_Invierno!$I$30,IF(ISERROR(VLOOKUP(CONCATENATE(AL139,"-",AM139),Criterio_Invierno!$H$25:$I$29,2,FALSE)),Criterio_Invierno!$I$29,VLOOKUP(CONCATENATE(AL139,"-",AM139),Criterio_Invierno!$H$25:$I$29,2,FALSE))))*IF(AG139="SI",Criterio_Invierno!$L$25,Criterio_Invierno!$L$26)</f>
        <v>50</v>
      </c>
      <c r="CM139" s="24">
        <f>+IF(AR139&gt;Criterio_Invierno!$B$33,Criterio_Invierno!$C$33,0)+IF(AU139&gt;Criterio_Invierno!$E$33,Criterio_Invierno!$F$33,0)+IF(BG139="NO",Criterio_Invierno!$I$33,0)</f>
        <v>0</v>
      </c>
      <c r="CN139" s="24">
        <f>+IF(V139&gt;=Criterio_Invierno!$B$36,Criterio_Invierno!$C$37,IF(V139&gt;=Criterio_Invierno!$B$35,Criterio_Invierno!$C$36,Criterio_Invierno!$C$35))</f>
        <v>1</v>
      </c>
      <c r="CO139" s="30">
        <f>IF(CD139="-",Criterio_Invierno!$G$40,VLOOKUP(CE139,Criterio_Invierno!$B$39:$C$46,2,FALSE))</f>
        <v>1</v>
      </c>
      <c r="CP139" s="28">
        <f>+VLOOKUP(F139,Criterio_Verano!$B$5:$C$7,2,FALSE)</f>
        <v>20</v>
      </c>
      <c r="CQ139" s="24">
        <f>+IF(AA139="SI",Criterio_Verano!$C$10,IF(AB139="SI",Criterio_Verano!$C$13,IF(Z139="SI",Criterio_Verano!$C$11,Criterio_Verano!$D$12)))</f>
        <v>20</v>
      </c>
      <c r="CR139" s="24">
        <f>+IF(S139=0,Criterio_Verano!$C$18,IF(S139&lt;Criterio_Verano!$B$16,Criterio_Verano!$C$16,IF(S139&lt;Criterio_Verano!$B$17,Criterio_Verano!$C$17,Criterio_Verano!$C$18)))+IF(AE139="NO",Criterio_Verano!$F$17,Criterio_Verano!$F$16)</f>
        <v>10</v>
      </c>
      <c r="CS139" s="31">
        <f>+IF(AK139="NO",Criterio_Verano!$C$23,IF(AL139="PERSIANAS",Criterio_Verano!$C$21,Criterio_Verano!$C$22)+IF(AM139="DEFICIENTE",Criterio_Verano!$F$22,Criterio_Verano!$F$21))</f>
        <v>25</v>
      </c>
    </row>
    <row r="140" spans="1:97">
      <c r="A140" s="2" t="s">
        <v>1126</v>
      </c>
      <c r="B140" s="4" t="s">
        <v>1</v>
      </c>
      <c r="C140" s="29">
        <f t="shared" si="6"/>
        <v>97.5</v>
      </c>
      <c r="D140" s="24">
        <f t="shared" si="7"/>
        <v>75</v>
      </c>
      <c r="E140" s="2" t="s">
        <v>139</v>
      </c>
      <c r="F140" s="3">
        <v>3</v>
      </c>
      <c r="G140" s="4" t="s">
        <v>1127</v>
      </c>
      <c r="H140" s="4" t="s">
        <v>34</v>
      </c>
      <c r="I140" s="4" t="s">
        <v>249</v>
      </c>
      <c r="J140" s="29" t="str">
        <f>VLOOKUP(I140,SEV_20000!$B$2:$D$89,3,FALSE)</f>
        <v>Sí</v>
      </c>
      <c r="K140" s="4" t="s">
        <v>1128</v>
      </c>
      <c r="L140" s="4" t="s">
        <v>2</v>
      </c>
      <c r="M140" s="4" t="s">
        <v>1129</v>
      </c>
      <c r="N140" s="4" t="s">
        <v>1130</v>
      </c>
      <c r="O140" s="4" t="s">
        <v>1131</v>
      </c>
      <c r="P140" s="4" t="s">
        <v>1131</v>
      </c>
      <c r="Q140" s="4" t="s">
        <v>3</v>
      </c>
      <c r="R140" s="5" t="s">
        <v>56</v>
      </c>
      <c r="S140" s="4">
        <v>2010</v>
      </c>
      <c r="T140" s="5" t="s">
        <v>1132</v>
      </c>
      <c r="U140" s="5">
        <v>0</v>
      </c>
      <c r="V140" s="5">
        <v>400</v>
      </c>
      <c r="W140" s="4">
        <v>16</v>
      </c>
      <c r="X140" s="4" t="s">
        <v>4</v>
      </c>
      <c r="Y140" s="4" t="s">
        <v>5</v>
      </c>
      <c r="Z140" s="42" t="s">
        <v>5</v>
      </c>
      <c r="AA140" s="4"/>
      <c r="AB140" s="4" t="s">
        <v>5</v>
      </c>
      <c r="AC140" s="4" t="s">
        <v>8</v>
      </c>
      <c r="AD140" s="4" t="s">
        <v>6</v>
      </c>
      <c r="AE140" s="4" t="s">
        <v>8</v>
      </c>
      <c r="AF140" s="4" t="s">
        <v>7</v>
      </c>
      <c r="AG140" s="4" t="s">
        <v>5</v>
      </c>
      <c r="AH140" s="4" t="s">
        <v>9</v>
      </c>
      <c r="AI140" s="4" t="s">
        <v>5</v>
      </c>
      <c r="AJ140" s="4" t="s">
        <v>29</v>
      </c>
      <c r="AK140" s="4" t="s">
        <v>8</v>
      </c>
      <c r="AL140" s="4" t="s">
        <v>11</v>
      </c>
      <c r="AM140" s="4" t="s">
        <v>11</v>
      </c>
      <c r="AN140" s="4" t="s">
        <v>5</v>
      </c>
      <c r="AO140" s="4" t="s">
        <v>5</v>
      </c>
      <c r="AP140" s="5" t="s">
        <v>21</v>
      </c>
      <c r="AQ140" s="5">
        <v>0</v>
      </c>
      <c r="AR140" s="5">
        <v>0</v>
      </c>
      <c r="AS140" s="4">
        <v>5</v>
      </c>
      <c r="AT140" s="5" t="s">
        <v>5</v>
      </c>
      <c r="AU140" s="4">
        <v>0</v>
      </c>
      <c r="AV140" s="5" t="s">
        <v>8</v>
      </c>
      <c r="AW140" s="4">
        <v>0</v>
      </c>
      <c r="AX140" s="4" t="s">
        <v>8</v>
      </c>
      <c r="AY140" s="5" t="s">
        <v>11</v>
      </c>
      <c r="AZ140" s="4">
        <v>0</v>
      </c>
      <c r="BA140" s="4" t="s">
        <v>13</v>
      </c>
      <c r="BB140" s="5" t="s">
        <v>11</v>
      </c>
      <c r="BC140" s="5">
        <v>0</v>
      </c>
      <c r="BD140" s="4">
        <v>0</v>
      </c>
      <c r="BE140" s="4" t="s">
        <v>8</v>
      </c>
      <c r="BF140" s="4" t="s">
        <v>14</v>
      </c>
      <c r="BG140" s="4" t="s">
        <v>5</v>
      </c>
      <c r="BH140" s="4" t="s">
        <v>5</v>
      </c>
      <c r="BI140" s="4" t="s">
        <v>8</v>
      </c>
      <c r="BJ140" s="4" t="s">
        <v>8</v>
      </c>
      <c r="BK140" s="4" t="s">
        <v>5</v>
      </c>
      <c r="BL140" s="5" t="s">
        <v>8</v>
      </c>
      <c r="BM140" s="5">
        <v>9</v>
      </c>
      <c r="BN140" s="4">
        <v>6</v>
      </c>
      <c r="BO140" s="4" t="s">
        <v>5</v>
      </c>
      <c r="BP140" s="4" t="s">
        <v>5</v>
      </c>
      <c r="BQ140" s="4" t="s">
        <v>5</v>
      </c>
      <c r="BR140" s="4" t="s">
        <v>5</v>
      </c>
      <c r="BS140" s="5" t="s">
        <v>8</v>
      </c>
      <c r="BT140" s="5" t="s">
        <v>11</v>
      </c>
      <c r="BU140" s="5">
        <v>0</v>
      </c>
      <c r="BV140" s="5">
        <v>0</v>
      </c>
      <c r="BW140" s="4">
        <v>3</v>
      </c>
      <c r="BX140" s="5">
        <v>0</v>
      </c>
      <c r="BY140" s="5" t="s">
        <v>8</v>
      </c>
      <c r="BZ140" s="4">
        <v>0</v>
      </c>
      <c r="CA140" s="5">
        <v>0</v>
      </c>
      <c r="CB140" s="4" t="s">
        <v>8</v>
      </c>
      <c r="CC140" s="4">
        <v>0</v>
      </c>
      <c r="CD140" s="4" t="s">
        <v>8</v>
      </c>
      <c r="CE140" s="4" t="s">
        <v>11</v>
      </c>
      <c r="CF140" s="26" t="s">
        <v>8</v>
      </c>
      <c r="CG140" s="35" t="s">
        <v>1693</v>
      </c>
      <c r="CH140" s="27">
        <f>VLOOKUP(E140,Criterio_Invierno!$B$5:$C$8,2,0)</f>
        <v>7.5</v>
      </c>
      <c r="CI140" s="24">
        <f>+VLOOKUP(F140,Criterio_Invierno!$B$10:$C$13,2,0)</f>
        <v>2.5</v>
      </c>
      <c r="CJ140" s="29">
        <f>+IF(X140="Mañana y tarde",Criterio_Invierno!$C$16,IF(X140="Solo mañana",Criterio_Invierno!$C$15,Criterio_Invierno!$C$17))</f>
        <v>5</v>
      </c>
      <c r="CK140" s="24">
        <f>+IF(S140=0,Criterio_Invierno!$C$22,IF(S140&lt;Criterio_Invierno!$B$20,Criterio_Invierno!$C$20,IF(S140&lt;Criterio_Invierno!$B$21,Criterio_Invierno!$C$21,0)))*IF(AN140="SI",Criterio_Invierno!$F$20,Criterio_Invierno!$F$21)*IF(AI140="SI",Criterio_Invierno!$J$20,Criterio_Invierno!$J$21)</f>
        <v>0</v>
      </c>
      <c r="CL140" s="29">
        <f>(IF(AE140="NO",Criterio_Invierno!$C$25,IF(AE140="SI",Criterio_Invierno!$C$26,0))+VLOOKUP(AF140,Criterio_Invierno!$E$25:$F$29,2,FALSE)+IF(AK140="-",Criterio_Invierno!$I$30,IF(ISERROR(VLOOKUP(CONCATENATE(AL140,"-",AM140),Criterio_Invierno!$H$25:$I$29,2,FALSE)),Criterio_Invierno!$I$29,VLOOKUP(CONCATENATE(AL140,"-",AM140),Criterio_Invierno!$H$25:$I$29,2,FALSE))))*IF(AG140="SI",Criterio_Invierno!$L$25,Criterio_Invierno!$L$26)</f>
        <v>50</v>
      </c>
      <c r="CM140" s="24">
        <f>+IF(AR140&gt;Criterio_Invierno!$B$33,Criterio_Invierno!$C$33,0)+IF(AU140&gt;Criterio_Invierno!$E$33,Criterio_Invierno!$F$33,0)+IF(BG140="NO",Criterio_Invierno!$I$33,0)</f>
        <v>0</v>
      </c>
      <c r="CN140" s="24">
        <f>+IF(V140&gt;=Criterio_Invierno!$B$36,Criterio_Invierno!$C$37,IF(V140&gt;=Criterio_Invierno!$B$35,Criterio_Invierno!$C$36,Criterio_Invierno!$C$35))</f>
        <v>1.5</v>
      </c>
      <c r="CO140" s="30">
        <f>IF(CD140="-",Criterio_Invierno!$G$40,VLOOKUP(CE140,Criterio_Invierno!$B$39:$C$46,2,FALSE))</f>
        <v>1</v>
      </c>
      <c r="CP140" s="28">
        <f>+VLOOKUP(F140,Criterio_Verano!$B$5:$C$7,2,FALSE)</f>
        <v>20</v>
      </c>
      <c r="CQ140" s="24">
        <f>+IF(AA140="SI",Criterio_Verano!$C$10,IF(AB140="SI",Criterio_Verano!$C$13,IF(Z140="SI",Criterio_Verano!$C$11,Criterio_Verano!$D$12)))</f>
        <v>20</v>
      </c>
      <c r="CR140" s="24">
        <f>+IF(S140=0,Criterio_Verano!$C$18,IF(S140&lt;Criterio_Verano!$B$16,Criterio_Verano!$C$16,IF(S140&lt;Criterio_Verano!$B$17,Criterio_Verano!$C$17,Criterio_Verano!$C$18)))+IF(AE140="NO",Criterio_Verano!$F$17,Criterio_Verano!$F$16)</f>
        <v>10</v>
      </c>
      <c r="CS140" s="31">
        <f>+IF(AK140="NO",Criterio_Verano!$C$23,IF(AL140="PERSIANAS",Criterio_Verano!$C$21,Criterio_Verano!$C$22)+IF(AM140="DEFICIENTE",Criterio_Verano!$F$22,Criterio_Verano!$F$21))</f>
        <v>25</v>
      </c>
    </row>
    <row r="141" spans="1:97">
      <c r="A141" s="2" t="s">
        <v>680</v>
      </c>
      <c r="B141" s="4" t="s">
        <v>1</v>
      </c>
      <c r="C141" s="29">
        <f t="shared" si="6"/>
        <v>47.5</v>
      </c>
      <c r="D141" s="24">
        <f t="shared" si="7"/>
        <v>75</v>
      </c>
      <c r="E141" s="2" t="s">
        <v>139</v>
      </c>
      <c r="F141" s="3">
        <v>4</v>
      </c>
      <c r="G141" s="4" t="s">
        <v>73</v>
      </c>
      <c r="H141" s="4" t="s">
        <v>34</v>
      </c>
      <c r="I141" s="4" t="s">
        <v>48</v>
      </c>
      <c r="J141" s="29" t="str">
        <f>VLOOKUP(I141,SEV_20000!$B$2:$D$89,3,FALSE)</f>
        <v>Sí</v>
      </c>
      <c r="K141" s="4" t="s">
        <v>681</v>
      </c>
      <c r="L141" s="4" t="s">
        <v>2</v>
      </c>
      <c r="M141" s="4" t="s">
        <v>682</v>
      </c>
      <c r="N141" s="4" t="s">
        <v>683</v>
      </c>
      <c r="O141" s="4" t="s">
        <v>684</v>
      </c>
      <c r="P141" s="4" t="s">
        <v>684</v>
      </c>
      <c r="Q141" s="4" t="s">
        <v>3</v>
      </c>
      <c r="R141" s="5" t="s">
        <v>687</v>
      </c>
      <c r="S141" s="4">
        <v>1960</v>
      </c>
      <c r="T141" s="5" t="s">
        <v>13</v>
      </c>
      <c r="U141" s="5">
        <v>1960</v>
      </c>
      <c r="V141" s="5">
        <v>50</v>
      </c>
      <c r="W141" s="4">
        <v>2</v>
      </c>
      <c r="X141" s="4" t="s">
        <v>4</v>
      </c>
      <c r="Y141" s="4" t="s">
        <v>8</v>
      </c>
      <c r="Z141" s="42" t="s">
        <v>5</v>
      </c>
      <c r="AA141" s="4"/>
      <c r="AB141" s="4" t="s">
        <v>8</v>
      </c>
      <c r="AC141" s="4" t="s">
        <v>8</v>
      </c>
      <c r="AD141" s="4" t="s">
        <v>6</v>
      </c>
      <c r="AE141" s="4" t="s">
        <v>8</v>
      </c>
      <c r="AF141" s="4" t="s">
        <v>7</v>
      </c>
      <c r="AG141" s="4" t="s">
        <v>8</v>
      </c>
      <c r="AH141" s="4" t="s">
        <v>18</v>
      </c>
      <c r="AI141" s="4" t="s">
        <v>8</v>
      </c>
      <c r="AJ141" s="4" t="s">
        <v>11</v>
      </c>
      <c r="AK141" s="4" t="s">
        <v>5</v>
      </c>
      <c r="AL141" s="4" t="s">
        <v>19</v>
      </c>
      <c r="AM141" s="4" t="s">
        <v>24</v>
      </c>
      <c r="AN141" s="4" t="s">
        <v>8</v>
      </c>
      <c r="AO141" s="4" t="s">
        <v>8</v>
      </c>
      <c r="AP141" s="5" t="s">
        <v>11</v>
      </c>
      <c r="AQ141" s="5">
        <v>0</v>
      </c>
      <c r="AR141" s="5">
        <v>0</v>
      </c>
      <c r="AS141" s="4">
        <v>0</v>
      </c>
      <c r="AT141" s="5" t="s">
        <v>11</v>
      </c>
      <c r="AU141" s="4">
        <v>0</v>
      </c>
      <c r="AV141" s="5" t="s">
        <v>5</v>
      </c>
      <c r="AW141" s="4">
        <v>0</v>
      </c>
      <c r="AX141" s="4" t="s">
        <v>5</v>
      </c>
      <c r="AY141" s="5" t="s">
        <v>26</v>
      </c>
      <c r="AZ141" s="4">
        <v>2</v>
      </c>
      <c r="BA141" s="4" t="s">
        <v>8</v>
      </c>
      <c r="BB141" s="5" t="s">
        <v>8</v>
      </c>
      <c r="BC141" s="5">
        <v>0</v>
      </c>
      <c r="BD141" s="4">
        <v>10</v>
      </c>
      <c r="BE141" s="4" t="s">
        <v>5</v>
      </c>
      <c r="BF141" s="4" t="s">
        <v>14</v>
      </c>
      <c r="BG141" s="4" t="s">
        <v>5</v>
      </c>
      <c r="BH141" s="4" t="s">
        <v>8</v>
      </c>
      <c r="BI141" s="4" t="s">
        <v>11</v>
      </c>
      <c r="BJ141" s="4" t="s">
        <v>13</v>
      </c>
      <c r="BK141" s="4" t="s">
        <v>11</v>
      </c>
      <c r="BL141" s="5" t="s">
        <v>11</v>
      </c>
      <c r="BM141" s="5">
        <v>0</v>
      </c>
      <c r="BN141" s="4">
        <v>2</v>
      </c>
      <c r="BO141" s="4" t="s">
        <v>8</v>
      </c>
      <c r="BP141" s="4" t="s">
        <v>11</v>
      </c>
      <c r="BQ141" s="4" t="s">
        <v>11</v>
      </c>
      <c r="BR141" s="4" t="s">
        <v>11</v>
      </c>
      <c r="BS141" s="5" t="s">
        <v>11</v>
      </c>
      <c r="BT141" s="5" t="s">
        <v>11</v>
      </c>
      <c r="BU141" s="5">
        <v>0</v>
      </c>
      <c r="BV141" s="5">
        <v>0</v>
      </c>
      <c r="BW141" s="4">
        <v>0</v>
      </c>
      <c r="BX141" s="5">
        <v>0</v>
      </c>
      <c r="BY141" s="5" t="s">
        <v>11</v>
      </c>
      <c r="BZ141" s="4">
        <v>0</v>
      </c>
      <c r="CA141" s="5">
        <v>0</v>
      </c>
      <c r="CB141" s="4" t="s">
        <v>8</v>
      </c>
      <c r="CC141" s="4">
        <v>0</v>
      </c>
      <c r="CD141" s="4" t="s">
        <v>8</v>
      </c>
      <c r="CE141" s="4" t="s">
        <v>11</v>
      </c>
      <c r="CF141" s="26" t="s">
        <v>8</v>
      </c>
      <c r="CG141" s="35" t="s">
        <v>1718</v>
      </c>
      <c r="CH141" s="27">
        <f>VLOOKUP(E141,Criterio_Invierno!$B$5:$C$8,2,0)</f>
        <v>7.5</v>
      </c>
      <c r="CI141" s="24">
        <f>+VLOOKUP(F141,Criterio_Invierno!$B$10:$C$13,2,0)</f>
        <v>5</v>
      </c>
      <c r="CJ141" s="29">
        <f>+IF(X141="Mañana y tarde",Criterio_Invierno!$C$16,IF(X141="Solo mañana",Criterio_Invierno!$C$15,Criterio_Invierno!$C$17))</f>
        <v>5</v>
      </c>
      <c r="CK141" s="24">
        <f>+IF(S141=0,Criterio_Invierno!$C$22,IF(S141&lt;Criterio_Invierno!$B$20,Criterio_Invierno!$C$20,IF(S141&lt;Criterio_Invierno!$B$21,Criterio_Invierno!$C$21,0)))*IF(AN141="SI",Criterio_Invierno!$F$20,Criterio_Invierno!$F$21)*IF(AI141="SI",Criterio_Invierno!$J$20,Criterio_Invierno!$J$21)</f>
        <v>15</v>
      </c>
      <c r="CL141" s="29">
        <f>(IF(AE141="NO",Criterio_Invierno!$C$25,IF(AE141="SI",Criterio_Invierno!$C$26,0))+VLOOKUP(AF141,Criterio_Invierno!$E$25:$F$29,2,FALSE)+IF(AK141="-",Criterio_Invierno!$I$30,IF(ISERROR(VLOOKUP(CONCATENATE(AL141,"-",AM141),Criterio_Invierno!$H$25:$I$29,2,FALSE)),Criterio_Invierno!$I$29,VLOOKUP(CONCATENATE(AL141,"-",AM141),Criterio_Invierno!$H$25:$I$29,2,FALSE))))*IF(AG141="SI",Criterio_Invierno!$L$25,Criterio_Invierno!$L$26)</f>
        <v>15</v>
      </c>
      <c r="CM141" s="24">
        <f>+IF(AR141&gt;Criterio_Invierno!$B$33,Criterio_Invierno!$C$33,0)+IF(AU141&gt;Criterio_Invierno!$E$33,Criterio_Invierno!$F$33,0)+IF(BG141="NO",Criterio_Invierno!$I$33,0)</f>
        <v>0</v>
      </c>
      <c r="CN141" s="24">
        <f>+IF(V141&gt;=Criterio_Invierno!$B$36,Criterio_Invierno!$C$37,IF(V141&gt;=Criterio_Invierno!$B$35,Criterio_Invierno!$C$36,Criterio_Invierno!$C$35))</f>
        <v>1</v>
      </c>
      <c r="CO141" s="30">
        <f>IF(CD141="-",Criterio_Invierno!$G$40,VLOOKUP(CE141,Criterio_Invierno!$B$39:$C$46,2,FALSE))</f>
        <v>1</v>
      </c>
      <c r="CP141" s="28">
        <f>+VLOOKUP(F141,Criterio_Verano!$B$5:$C$7,2,FALSE)</f>
        <v>40</v>
      </c>
      <c r="CQ141" s="24">
        <f>+IF(AA141="SI",Criterio_Verano!$C$10,IF(AB141="SI",Criterio_Verano!$C$13,IF(Z141="SI",Criterio_Verano!$C$11,Criterio_Verano!$D$12)))</f>
        <v>10</v>
      </c>
      <c r="CR141" s="24">
        <f>+IF(S141=0,Criterio_Verano!$C$18,IF(S141&lt;Criterio_Verano!$B$16,Criterio_Verano!$C$16,IF(S141&lt;Criterio_Verano!$B$17,Criterio_Verano!$C$17,Criterio_Verano!$C$18)))+IF(AE141="NO",Criterio_Verano!$F$17,Criterio_Verano!$F$16)</f>
        <v>15</v>
      </c>
      <c r="CS141" s="31">
        <f>+IF(AK141="NO",Criterio_Verano!$C$23,IF(AL141="PERSIANAS",Criterio_Verano!$C$21,Criterio_Verano!$C$22)+IF(AM141="DEFICIENTE",Criterio_Verano!$F$22,Criterio_Verano!$F$21))</f>
        <v>10</v>
      </c>
    </row>
    <row r="142" spans="1:97">
      <c r="A142" s="2" t="s">
        <v>680</v>
      </c>
      <c r="B142" s="4" t="s">
        <v>1</v>
      </c>
      <c r="C142" s="29">
        <f t="shared" si="6"/>
        <v>37.5</v>
      </c>
      <c r="D142" s="24">
        <f t="shared" si="7"/>
        <v>75</v>
      </c>
      <c r="E142" s="2" t="s">
        <v>139</v>
      </c>
      <c r="F142" s="3">
        <v>4</v>
      </c>
      <c r="G142" s="4" t="s">
        <v>73</v>
      </c>
      <c r="H142" s="4" t="s">
        <v>34</v>
      </c>
      <c r="I142" s="4" t="s">
        <v>48</v>
      </c>
      <c r="J142" s="29" t="str">
        <f>VLOOKUP(I142,SEV_20000!$B$2:$D$89,3,FALSE)</f>
        <v>Sí</v>
      </c>
      <c r="K142" s="4" t="s">
        <v>681</v>
      </c>
      <c r="L142" s="4" t="s">
        <v>2</v>
      </c>
      <c r="M142" s="4" t="s">
        <v>682</v>
      </c>
      <c r="N142" s="4" t="s">
        <v>683</v>
      </c>
      <c r="O142" s="4" t="s">
        <v>684</v>
      </c>
      <c r="P142" s="4" t="s">
        <v>684</v>
      </c>
      <c r="Q142" s="4" t="s">
        <v>3</v>
      </c>
      <c r="R142" s="5" t="s">
        <v>686</v>
      </c>
      <c r="S142" s="4">
        <v>1970</v>
      </c>
      <c r="T142" s="5" t="s">
        <v>13</v>
      </c>
      <c r="U142" s="5">
        <v>1970</v>
      </c>
      <c r="V142" s="5">
        <v>225</v>
      </c>
      <c r="W142" s="4">
        <v>12</v>
      </c>
      <c r="X142" s="4" t="s">
        <v>4</v>
      </c>
      <c r="Y142" s="4" t="s">
        <v>5</v>
      </c>
      <c r="Z142" s="42" t="s">
        <v>5</v>
      </c>
      <c r="AA142" s="4"/>
      <c r="AB142" s="4" t="s">
        <v>5</v>
      </c>
      <c r="AC142" s="4" t="s">
        <v>8</v>
      </c>
      <c r="AD142" s="4" t="s">
        <v>6</v>
      </c>
      <c r="AE142" s="4" t="s">
        <v>5</v>
      </c>
      <c r="AF142" s="4" t="s">
        <v>7</v>
      </c>
      <c r="AG142" s="4" t="s">
        <v>8</v>
      </c>
      <c r="AH142" s="4" t="s">
        <v>18</v>
      </c>
      <c r="AI142" s="4" t="s">
        <v>8</v>
      </c>
      <c r="AJ142" s="4" t="s">
        <v>11</v>
      </c>
      <c r="AK142" s="4" t="s">
        <v>5</v>
      </c>
      <c r="AL142" s="4" t="s">
        <v>19</v>
      </c>
      <c r="AM142" s="4" t="s">
        <v>24</v>
      </c>
      <c r="AN142" s="4" t="s">
        <v>8</v>
      </c>
      <c r="AO142" s="4" t="s">
        <v>8</v>
      </c>
      <c r="AP142" s="5" t="s">
        <v>11</v>
      </c>
      <c r="AQ142" s="5">
        <v>0</v>
      </c>
      <c r="AR142" s="5">
        <v>0</v>
      </c>
      <c r="AS142" s="4">
        <v>0</v>
      </c>
      <c r="AT142" s="5" t="s">
        <v>11</v>
      </c>
      <c r="AU142" s="4">
        <v>0</v>
      </c>
      <c r="AV142" s="5" t="s">
        <v>5</v>
      </c>
      <c r="AW142" s="4">
        <v>4</v>
      </c>
      <c r="AX142" s="4" t="s">
        <v>5</v>
      </c>
      <c r="AY142" s="5" t="s">
        <v>26</v>
      </c>
      <c r="AZ142" s="4">
        <v>10</v>
      </c>
      <c r="BA142" s="4" t="s">
        <v>5</v>
      </c>
      <c r="BB142" s="5" t="s">
        <v>8</v>
      </c>
      <c r="BC142" s="5">
        <v>4</v>
      </c>
      <c r="BD142" s="4">
        <v>10</v>
      </c>
      <c r="BE142" s="4" t="s">
        <v>8</v>
      </c>
      <c r="BF142" s="4" t="s">
        <v>14</v>
      </c>
      <c r="BG142" s="4" t="s">
        <v>5</v>
      </c>
      <c r="BH142" s="4" t="s">
        <v>8</v>
      </c>
      <c r="BI142" s="4" t="s">
        <v>11</v>
      </c>
      <c r="BJ142" s="4" t="s">
        <v>13</v>
      </c>
      <c r="BK142" s="4" t="s">
        <v>11</v>
      </c>
      <c r="BL142" s="5" t="s">
        <v>11</v>
      </c>
      <c r="BM142" s="5">
        <v>0</v>
      </c>
      <c r="BN142" s="4">
        <v>9</v>
      </c>
      <c r="BO142" s="4" t="s">
        <v>8</v>
      </c>
      <c r="BP142" s="4" t="s">
        <v>11</v>
      </c>
      <c r="BQ142" s="4" t="s">
        <v>11</v>
      </c>
      <c r="BR142" s="4" t="s">
        <v>11</v>
      </c>
      <c r="BS142" s="5" t="s">
        <v>11</v>
      </c>
      <c r="BT142" s="5" t="s">
        <v>11</v>
      </c>
      <c r="BU142" s="5">
        <v>0</v>
      </c>
      <c r="BV142" s="5">
        <v>0</v>
      </c>
      <c r="BW142" s="4">
        <v>0</v>
      </c>
      <c r="BX142" s="5">
        <v>0</v>
      </c>
      <c r="BY142" s="5" t="s">
        <v>11</v>
      </c>
      <c r="BZ142" s="4">
        <v>0</v>
      </c>
      <c r="CA142" s="5">
        <v>0</v>
      </c>
      <c r="CB142" s="4" t="s">
        <v>8</v>
      </c>
      <c r="CC142" s="4">
        <v>0</v>
      </c>
      <c r="CD142" s="4" t="s">
        <v>8</v>
      </c>
      <c r="CE142" s="4" t="s">
        <v>11</v>
      </c>
      <c r="CF142" s="26" t="s">
        <v>8</v>
      </c>
      <c r="CG142" s="35" t="s">
        <v>1607</v>
      </c>
      <c r="CH142" s="27">
        <f>VLOOKUP(E142,Criterio_Invierno!$B$5:$C$8,2,0)</f>
        <v>7.5</v>
      </c>
      <c r="CI142" s="24">
        <f>+VLOOKUP(F142,Criterio_Invierno!$B$10:$C$13,2,0)</f>
        <v>5</v>
      </c>
      <c r="CJ142" s="29">
        <f>+IF(X142="Mañana y tarde",Criterio_Invierno!$C$16,IF(X142="Solo mañana",Criterio_Invierno!$C$15,Criterio_Invierno!$C$17))</f>
        <v>5</v>
      </c>
      <c r="CK142" s="24">
        <f>+IF(S142=0,Criterio_Invierno!$C$22,IF(S142&lt;Criterio_Invierno!$B$20,Criterio_Invierno!$C$20,IF(S142&lt;Criterio_Invierno!$B$21,Criterio_Invierno!$C$21,0)))*IF(AN142="SI",Criterio_Invierno!$F$20,Criterio_Invierno!$F$21)*IF(AI142="SI",Criterio_Invierno!$J$20,Criterio_Invierno!$J$21)</f>
        <v>15</v>
      </c>
      <c r="CL142" s="29">
        <f>(IF(AE142="NO",Criterio_Invierno!$C$25,IF(AE142="SI",Criterio_Invierno!$C$26,0))+VLOOKUP(AF142,Criterio_Invierno!$E$25:$F$29,2,FALSE)+IF(AK142="-",Criterio_Invierno!$I$30,IF(ISERROR(VLOOKUP(CONCATENATE(AL142,"-",AM142),Criterio_Invierno!$H$25:$I$29,2,FALSE)),Criterio_Invierno!$I$29,VLOOKUP(CONCATENATE(AL142,"-",AM142),Criterio_Invierno!$H$25:$I$29,2,FALSE))))*IF(AG142="SI",Criterio_Invierno!$L$25,Criterio_Invierno!$L$26)</f>
        <v>5</v>
      </c>
      <c r="CM142" s="24">
        <f>+IF(AR142&gt;Criterio_Invierno!$B$33,Criterio_Invierno!$C$33,0)+IF(AU142&gt;Criterio_Invierno!$E$33,Criterio_Invierno!$F$33,0)+IF(BG142="NO",Criterio_Invierno!$I$33,0)</f>
        <v>0</v>
      </c>
      <c r="CN142" s="24">
        <f>+IF(V142&gt;=Criterio_Invierno!$B$36,Criterio_Invierno!$C$37,IF(V142&gt;=Criterio_Invierno!$B$35,Criterio_Invierno!$C$36,Criterio_Invierno!$C$35))</f>
        <v>1</v>
      </c>
      <c r="CO142" s="30">
        <f>IF(CD142="-",Criterio_Invierno!$G$40,VLOOKUP(CE142,Criterio_Invierno!$B$39:$C$46,2,FALSE))</f>
        <v>1</v>
      </c>
      <c r="CP142" s="28">
        <f>+VLOOKUP(F142,Criterio_Verano!$B$5:$C$7,2,FALSE)</f>
        <v>40</v>
      </c>
      <c r="CQ142" s="24">
        <f>+IF(AA142="SI",Criterio_Verano!$C$10,IF(AB142="SI",Criterio_Verano!$C$13,IF(Z142="SI",Criterio_Verano!$C$11,Criterio_Verano!$D$12)))</f>
        <v>20</v>
      </c>
      <c r="CR142" s="24">
        <f>+IF(S142=0,Criterio_Verano!$C$18,IF(S142&lt;Criterio_Verano!$B$16,Criterio_Verano!$C$16,IF(S142&lt;Criterio_Verano!$B$17,Criterio_Verano!$C$17,Criterio_Verano!$C$18)))+IF(AE142="NO",Criterio_Verano!$F$17,Criterio_Verano!$F$16)</f>
        <v>5</v>
      </c>
      <c r="CS142" s="31">
        <f>+IF(AK142="NO",Criterio_Verano!$C$23,IF(AL142="PERSIANAS",Criterio_Verano!$C$21,Criterio_Verano!$C$22)+IF(AM142="DEFICIENTE",Criterio_Verano!$F$22,Criterio_Verano!$F$21))</f>
        <v>10</v>
      </c>
    </row>
    <row r="143" spans="1:97">
      <c r="A143" s="2" t="s">
        <v>1065</v>
      </c>
      <c r="B143" s="4" t="s">
        <v>1</v>
      </c>
      <c r="C143" s="29">
        <f t="shared" si="6"/>
        <v>92.5</v>
      </c>
      <c r="D143" s="24">
        <f t="shared" si="7"/>
        <v>75</v>
      </c>
      <c r="E143" s="2" t="s">
        <v>139</v>
      </c>
      <c r="F143" s="3">
        <v>4</v>
      </c>
      <c r="G143" s="4" t="s">
        <v>574</v>
      </c>
      <c r="H143" s="4" t="s">
        <v>34</v>
      </c>
      <c r="I143" s="4" t="s">
        <v>369</v>
      </c>
      <c r="J143" s="29" t="str">
        <f>VLOOKUP(I143,SEV_20000!$B$2:$D$89,3,FALSE)</f>
        <v>Sí</v>
      </c>
      <c r="K143" s="4" t="s">
        <v>1066</v>
      </c>
      <c r="L143" s="4" t="s">
        <v>41</v>
      </c>
      <c r="M143" s="4" t="s">
        <v>1067</v>
      </c>
      <c r="N143" s="4" t="s">
        <v>1068</v>
      </c>
      <c r="O143" s="4" t="s">
        <v>1069</v>
      </c>
      <c r="P143" s="4" t="s">
        <v>1070</v>
      </c>
      <c r="Q143" s="4" t="s">
        <v>3</v>
      </c>
      <c r="R143" s="5" t="s">
        <v>1201</v>
      </c>
      <c r="S143" s="4">
        <v>1968</v>
      </c>
      <c r="T143" s="5" t="s">
        <v>1221</v>
      </c>
      <c r="U143" s="5">
        <v>0</v>
      </c>
      <c r="V143" s="5">
        <v>21</v>
      </c>
      <c r="W143" s="4">
        <v>3</v>
      </c>
      <c r="X143" s="4" t="s">
        <v>4</v>
      </c>
      <c r="Y143" s="4" t="s">
        <v>8</v>
      </c>
      <c r="Z143" s="42" t="s">
        <v>5</v>
      </c>
      <c r="AA143" s="4"/>
      <c r="AB143" s="4" t="s">
        <v>8</v>
      </c>
      <c r="AC143" s="4" t="s">
        <v>8</v>
      </c>
      <c r="AD143" s="4" t="s">
        <v>17</v>
      </c>
      <c r="AE143" s="4" t="s">
        <v>8</v>
      </c>
      <c r="AF143" s="4" t="s">
        <v>7</v>
      </c>
      <c r="AG143" s="4" t="s">
        <v>8</v>
      </c>
      <c r="AH143" s="4" t="s">
        <v>18</v>
      </c>
      <c r="AI143" s="4" t="s">
        <v>5</v>
      </c>
      <c r="AJ143" s="4" t="s">
        <v>10</v>
      </c>
      <c r="AK143" s="4" t="s">
        <v>5</v>
      </c>
      <c r="AL143" s="4" t="s">
        <v>19</v>
      </c>
      <c r="AM143" s="4" t="s">
        <v>24</v>
      </c>
      <c r="AN143" s="4" t="s">
        <v>5</v>
      </c>
      <c r="AO143" s="4" t="s">
        <v>8</v>
      </c>
      <c r="AP143" s="5" t="s">
        <v>11</v>
      </c>
      <c r="AQ143" s="5">
        <v>0</v>
      </c>
      <c r="AR143" s="5">
        <v>0</v>
      </c>
      <c r="AS143" s="4">
        <v>0</v>
      </c>
      <c r="AT143" s="5" t="s">
        <v>11</v>
      </c>
      <c r="AU143" s="4">
        <v>0</v>
      </c>
      <c r="AV143" s="5" t="s">
        <v>5</v>
      </c>
      <c r="AW143" s="4">
        <v>5</v>
      </c>
      <c r="AX143" s="4" t="s">
        <v>5</v>
      </c>
      <c r="AY143" s="5" t="s">
        <v>26</v>
      </c>
      <c r="AZ143" s="4">
        <v>3</v>
      </c>
      <c r="BA143" s="4" t="s">
        <v>8</v>
      </c>
      <c r="BB143" s="5" t="s">
        <v>8</v>
      </c>
      <c r="BC143" s="5">
        <v>5</v>
      </c>
      <c r="BD143" s="4">
        <v>9</v>
      </c>
      <c r="BE143" s="4" t="s">
        <v>8</v>
      </c>
      <c r="BF143" s="4" t="s">
        <v>14</v>
      </c>
      <c r="BG143" s="4" t="s">
        <v>5</v>
      </c>
      <c r="BH143" s="4" t="s">
        <v>8</v>
      </c>
      <c r="BI143" s="4" t="s">
        <v>11</v>
      </c>
      <c r="BJ143" s="4" t="s">
        <v>13</v>
      </c>
      <c r="BK143" s="4" t="s">
        <v>11</v>
      </c>
      <c r="BL143" s="5" t="s">
        <v>11</v>
      </c>
      <c r="BM143" s="5">
        <v>3</v>
      </c>
      <c r="BN143" s="4">
        <v>0</v>
      </c>
      <c r="BO143" s="4" t="s">
        <v>8</v>
      </c>
      <c r="BP143" s="4" t="s">
        <v>11</v>
      </c>
      <c r="BQ143" s="4" t="s">
        <v>11</v>
      </c>
      <c r="BR143" s="4" t="s">
        <v>11</v>
      </c>
      <c r="BS143" s="5" t="s">
        <v>11</v>
      </c>
      <c r="BT143" s="5" t="s">
        <v>11</v>
      </c>
      <c r="BU143" s="5">
        <v>0</v>
      </c>
      <c r="BV143" s="5">
        <v>0</v>
      </c>
      <c r="BW143" s="4">
        <v>0</v>
      </c>
      <c r="BX143" s="5">
        <v>0</v>
      </c>
      <c r="BY143" s="5" t="s">
        <v>11</v>
      </c>
      <c r="BZ143" s="4">
        <v>0</v>
      </c>
      <c r="CA143" s="5">
        <v>0</v>
      </c>
      <c r="CB143" s="4" t="s">
        <v>8</v>
      </c>
      <c r="CC143" s="4">
        <v>0</v>
      </c>
      <c r="CD143" s="4" t="s">
        <v>8</v>
      </c>
      <c r="CE143" s="4" t="s">
        <v>11</v>
      </c>
      <c r="CF143" s="26" t="s">
        <v>8</v>
      </c>
      <c r="CG143" s="35" t="s">
        <v>1685</v>
      </c>
      <c r="CH143" s="27">
        <f>VLOOKUP(E143,Criterio_Invierno!$B$5:$C$8,2,0)</f>
        <v>7.5</v>
      </c>
      <c r="CI143" s="24">
        <f>+VLOOKUP(F143,Criterio_Invierno!$B$10:$C$13,2,0)</f>
        <v>5</v>
      </c>
      <c r="CJ143" s="29">
        <f>+IF(X143="Mañana y tarde",Criterio_Invierno!$C$16,IF(X143="Solo mañana",Criterio_Invierno!$C$15,Criterio_Invierno!$C$17))</f>
        <v>5</v>
      </c>
      <c r="CK143" s="24">
        <f>+IF(S143=0,Criterio_Invierno!$C$22,IF(S143&lt;Criterio_Invierno!$B$20,Criterio_Invierno!$C$20,IF(S143&lt;Criterio_Invierno!$B$21,Criterio_Invierno!$C$21,0)))*IF(AN143="SI",Criterio_Invierno!$F$20,Criterio_Invierno!$F$21)*IF(AI143="SI",Criterio_Invierno!$J$20,Criterio_Invierno!$J$21)</f>
        <v>60</v>
      </c>
      <c r="CL143" s="29">
        <f>(IF(AE143="NO",Criterio_Invierno!$C$25,IF(AE143="SI",Criterio_Invierno!$C$26,0))+VLOOKUP(AF143,Criterio_Invierno!$E$25:$F$29,2,FALSE)+IF(AK143="-",Criterio_Invierno!$I$30,IF(ISERROR(VLOOKUP(CONCATENATE(AL143,"-",AM143),Criterio_Invierno!$H$25:$I$29,2,FALSE)),Criterio_Invierno!$I$29,VLOOKUP(CONCATENATE(AL143,"-",AM143),Criterio_Invierno!$H$25:$I$29,2,FALSE))))*IF(AG143="SI",Criterio_Invierno!$L$25,Criterio_Invierno!$L$26)</f>
        <v>15</v>
      </c>
      <c r="CM143" s="24">
        <f>+IF(AR143&gt;Criterio_Invierno!$B$33,Criterio_Invierno!$C$33,0)+IF(AU143&gt;Criterio_Invierno!$E$33,Criterio_Invierno!$F$33,0)+IF(BG143="NO",Criterio_Invierno!$I$33,0)</f>
        <v>0</v>
      </c>
      <c r="CN143" s="24">
        <f>+IF(V143&gt;=Criterio_Invierno!$B$36,Criterio_Invierno!$C$37,IF(V143&gt;=Criterio_Invierno!$B$35,Criterio_Invierno!$C$36,Criterio_Invierno!$C$35))</f>
        <v>1</v>
      </c>
      <c r="CO143" s="30">
        <f>IF(CD143="-",Criterio_Invierno!$G$40,VLOOKUP(CE143,Criterio_Invierno!$B$39:$C$46,2,FALSE))</f>
        <v>1</v>
      </c>
      <c r="CP143" s="28">
        <f>+VLOOKUP(F143,Criterio_Verano!$B$5:$C$7,2,FALSE)</f>
        <v>40</v>
      </c>
      <c r="CQ143" s="24">
        <f>+IF(AA143="SI",Criterio_Verano!$C$10,IF(AB143="SI",Criterio_Verano!$C$13,IF(Z143="SI",Criterio_Verano!$C$11,Criterio_Verano!$D$12)))</f>
        <v>10</v>
      </c>
      <c r="CR143" s="24">
        <f>+IF(S143=0,Criterio_Verano!$C$18,IF(S143&lt;Criterio_Verano!$B$16,Criterio_Verano!$C$16,IF(S143&lt;Criterio_Verano!$B$17,Criterio_Verano!$C$17,Criterio_Verano!$C$18)))+IF(AE143="NO",Criterio_Verano!$F$17,Criterio_Verano!$F$16)</f>
        <v>15</v>
      </c>
      <c r="CS143" s="31">
        <f>+IF(AK143="NO",Criterio_Verano!$C$23,IF(AL143="PERSIANAS",Criterio_Verano!$C$21,Criterio_Verano!$C$22)+IF(AM143="DEFICIENTE",Criterio_Verano!$F$22,Criterio_Verano!$F$21))</f>
        <v>10</v>
      </c>
    </row>
    <row r="144" spans="1:97">
      <c r="A144" s="2" t="s">
        <v>1065</v>
      </c>
      <c r="B144" s="4" t="s">
        <v>1</v>
      </c>
      <c r="C144" s="29">
        <f t="shared" si="6"/>
        <v>47.5</v>
      </c>
      <c r="D144" s="24">
        <f t="shared" si="7"/>
        <v>75</v>
      </c>
      <c r="E144" s="2" t="s">
        <v>139</v>
      </c>
      <c r="F144" s="3">
        <v>4</v>
      </c>
      <c r="G144" s="4" t="s">
        <v>574</v>
      </c>
      <c r="H144" s="4" t="s">
        <v>34</v>
      </c>
      <c r="I144" s="4" t="s">
        <v>369</v>
      </c>
      <c r="J144" s="29" t="str">
        <f>VLOOKUP(I144,SEV_20000!$B$2:$D$89,3,FALSE)</f>
        <v>Sí</v>
      </c>
      <c r="K144" s="4" t="s">
        <v>1066</v>
      </c>
      <c r="L144" s="4" t="s">
        <v>41</v>
      </c>
      <c r="M144" s="4" t="s">
        <v>1067</v>
      </c>
      <c r="N144" s="4" t="s">
        <v>1068</v>
      </c>
      <c r="O144" s="4" t="s">
        <v>1069</v>
      </c>
      <c r="P144" s="4" t="s">
        <v>1070</v>
      </c>
      <c r="Q144" s="4" t="s">
        <v>3</v>
      </c>
      <c r="R144" s="5" t="s">
        <v>1202</v>
      </c>
      <c r="S144" s="4">
        <v>1968</v>
      </c>
      <c r="T144" s="5" t="s">
        <v>1349</v>
      </c>
      <c r="U144" s="5">
        <v>0</v>
      </c>
      <c r="V144" s="5">
        <v>23</v>
      </c>
      <c r="W144" s="4">
        <v>2</v>
      </c>
      <c r="X144" s="4" t="s">
        <v>4</v>
      </c>
      <c r="Y144" s="4" t="s">
        <v>8</v>
      </c>
      <c r="Z144" s="42" t="s">
        <v>5</v>
      </c>
      <c r="AA144" s="4"/>
      <c r="AB144" s="4" t="s">
        <v>8</v>
      </c>
      <c r="AC144" s="4" t="s">
        <v>8</v>
      </c>
      <c r="AD144" s="4" t="s">
        <v>17</v>
      </c>
      <c r="AE144" s="4" t="s">
        <v>8</v>
      </c>
      <c r="AF144" s="4" t="s">
        <v>7</v>
      </c>
      <c r="AG144" s="4" t="s">
        <v>8</v>
      </c>
      <c r="AH144" s="4" t="s">
        <v>18</v>
      </c>
      <c r="AI144" s="4" t="s">
        <v>8</v>
      </c>
      <c r="AJ144" s="4" t="s">
        <v>11</v>
      </c>
      <c r="AK144" s="4" t="s">
        <v>5</v>
      </c>
      <c r="AL144" s="4" t="s">
        <v>19</v>
      </c>
      <c r="AM144" s="4" t="s">
        <v>24</v>
      </c>
      <c r="AN144" s="4" t="s">
        <v>8</v>
      </c>
      <c r="AO144" s="4" t="s">
        <v>8</v>
      </c>
      <c r="AP144" s="5" t="s">
        <v>11</v>
      </c>
      <c r="AQ144" s="5">
        <v>0</v>
      </c>
      <c r="AR144" s="5">
        <v>0</v>
      </c>
      <c r="AS144" s="4">
        <v>0</v>
      </c>
      <c r="AT144" s="5" t="s">
        <v>11</v>
      </c>
      <c r="AU144" s="4">
        <v>0</v>
      </c>
      <c r="AV144" s="5" t="s">
        <v>5</v>
      </c>
      <c r="AW144" s="4">
        <v>4</v>
      </c>
      <c r="AX144" s="4" t="s">
        <v>5</v>
      </c>
      <c r="AY144" s="5" t="s">
        <v>26</v>
      </c>
      <c r="AZ144" s="4">
        <v>2</v>
      </c>
      <c r="BA144" s="4" t="s">
        <v>8</v>
      </c>
      <c r="BB144" s="5" t="s">
        <v>8</v>
      </c>
      <c r="BC144" s="5">
        <v>5</v>
      </c>
      <c r="BD144" s="4">
        <v>9</v>
      </c>
      <c r="BE144" s="4" t="s">
        <v>8</v>
      </c>
      <c r="BF144" s="4" t="s">
        <v>14</v>
      </c>
      <c r="BG144" s="4" t="s">
        <v>5</v>
      </c>
      <c r="BH144" s="4" t="s">
        <v>8</v>
      </c>
      <c r="BI144" s="4" t="s">
        <v>11</v>
      </c>
      <c r="BJ144" s="4" t="s">
        <v>13</v>
      </c>
      <c r="BK144" s="4" t="s">
        <v>11</v>
      </c>
      <c r="BL144" s="5" t="s">
        <v>11</v>
      </c>
      <c r="BM144" s="5">
        <v>2</v>
      </c>
      <c r="BN144" s="4">
        <v>0</v>
      </c>
      <c r="BO144" s="4" t="s">
        <v>8</v>
      </c>
      <c r="BP144" s="4" t="s">
        <v>11</v>
      </c>
      <c r="BQ144" s="4" t="s">
        <v>11</v>
      </c>
      <c r="BR144" s="4" t="s">
        <v>11</v>
      </c>
      <c r="BS144" s="5" t="s">
        <v>11</v>
      </c>
      <c r="BT144" s="5" t="s">
        <v>11</v>
      </c>
      <c r="BU144" s="5">
        <v>0</v>
      </c>
      <c r="BV144" s="5">
        <v>0</v>
      </c>
      <c r="BW144" s="4">
        <v>0</v>
      </c>
      <c r="BX144" s="5">
        <v>0</v>
      </c>
      <c r="BY144" s="5" t="s">
        <v>11</v>
      </c>
      <c r="BZ144" s="4">
        <v>0</v>
      </c>
      <c r="CA144" s="5">
        <v>0</v>
      </c>
      <c r="CB144" s="4" t="s">
        <v>8</v>
      </c>
      <c r="CC144" s="4">
        <v>0</v>
      </c>
      <c r="CD144" s="4" t="s">
        <v>8</v>
      </c>
      <c r="CE144" s="4" t="s">
        <v>11</v>
      </c>
      <c r="CF144" s="26" t="s">
        <v>8</v>
      </c>
      <c r="CG144" s="35" t="s">
        <v>1706</v>
      </c>
      <c r="CH144" s="27">
        <f>VLOOKUP(E144,Criterio_Invierno!$B$5:$C$8,2,0)</f>
        <v>7.5</v>
      </c>
      <c r="CI144" s="24">
        <f>+VLOOKUP(F144,Criterio_Invierno!$B$10:$C$13,2,0)</f>
        <v>5</v>
      </c>
      <c r="CJ144" s="29">
        <f>+IF(X144="Mañana y tarde",Criterio_Invierno!$C$16,IF(X144="Solo mañana",Criterio_Invierno!$C$15,Criterio_Invierno!$C$17))</f>
        <v>5</v>
      </c>
      <c r="CK144" s="24">
        <f>+IF(S144=0,Criterio_Invierno!$C$22,IF(S144&lt;Criterio_Invierno!$B$20,Criterio_Invierno!$C$20,IF(S144&lt;Criterio_Invierno!$B$21,Criterio_Invierno!$C$21,0)))*IF(AN144="SI",Criterio_Invierno!$F$20,Criterio_Invierno!$F$21)*IF(AI144="SI",Criterio_Invierno!$J$20,Criterio_Invierno!$J$21)</f>
        <v>15</v>
      </c>
      <c r="CL144" s="29">
        <f>(IF(AE144="NO",Criterio_Invierno!$C$25,IF(AE144="SI",Criterio_Invierno!$C$26,0))+VLOOKUP(AF144,Criterio_Invierno!$E$25:$F$29,2,FALSE)+IF(AK144="-",Criterio_Invierno!$I$30,IF(ISERROR(VLOOKUP(CONCATENATE(AL144,"-",AM144),Criterio_Invierno!$H$25:$I$29,2,FALSE)),Criterio_Invierno!$I$29,VLOOKUP(CONCATENATE(AL144,"-",AM144),Criterio_Invierno!$H$25:$I$29,2,FALSE))))*IF(AG144="SI",Criterio_Invierno!$L$25,Criterio_Invierno!$L$26)</f>
        <v>15</v>
      </c>
      <c r="CM144" s="24">
        <f>+IF(AR144&gt;Criterio_Invierno!$B$33,Criterio_Invierno!$C$33,0)+IF(AU144&gt;Criterio_Invierno!$E$33,Criterio_Invierno!$F$33,0)+IF(BG144="NO",Criterio_Invierno!$I$33,0)</f>
        <v>0</v>
      </c>
      <c r="CN144" s="24">
        <f>+IF(V144&gt;=Criterio_Invierno!$B$36,Criterio_Invierno!$C$37,IF(V144&gt;=Criterio_Invierno!$B$35,Criterio_Invierno!$C$36,Criterio_Invierno!$C$35))</f>
        <v>1</v>
      </c>
      <c r="CO144" s="30">
        <f>IF(CD144="-",Criterio_Invierno!$G$40,VLOOKUP(CE144,Criterio_Invierno!$B$39:$C$46,2,FALSE))</f>
        <v>1</v>
      </c>
      <c r="CP144" s="28">
        <f>+VLOOKUP(F144,Criterio_Verano!$B$5:$C$7,2,FALSE)</f>
        <v>40</v>
      </c>
      <c r="CQ144" s="24">
        <f>+IF(AA144="SI",Criterio_Verano!$C$10,IF(AB144="SI",Criterio_Verano!$C$13,IF(Z144="SI",Criterio_Verano!$C$11,Criterio_Verano!$D$12)))</f>
        <v>10</v>
      </c>
      <c r="CR144" s="24">
        <f>+IF(S144=0,Criterio_Verano!$C$18,IF(S144&lt;Criterio_Verano!$B$16,Criterio_Verano!$C$16,IF(S144&lt;Criterio_Verano!$B$17,Criterio_Verano!$C$17,Criterio_Verano!$C$18)))+IF(AE144="NO",Criterio_Verano!$F$17,Criterio_Verano!$F$16)</f>
        <v>15</v>
      </c>
      <c r="CS144" s="31">
        <f>+IF(AK144="NO",Criterio_Verano!$C$23,IF(AL144="PERSIANAS",Criterio_Verano!$C$21,Criterio_Verano!$C$22)+IF(AM144="DEFICIENTE",Criterio_Verano!$F$22,Criterio_Verano!$F$21))</f>
        <v>10</v>
      </c>
    </row>
    <row r="145" spans="1:97">
      <c r="A145" s="2" t="s">
        <v>967</v>
      </c>
      <c r="B145" s="4" t="s">
        <v>1</v>
      </c>
      <c r="C145" s="29">
        <f t="shared" si="6"/>
        <v>131.25</v>
      </c>
      <c r="D145" s="24">
        <f t="shared" si="7"/>
        <v>75</v>
      </c>
      <c r="E145" s="2" t="s">
        <v>139</v>
      </c>
      <c r="F145" s="3">
        <v>4</v>
      </c>
      <c r="G145" s="4" t="s">
        <v>968</v>
      </c>
      <c r="H145" s="4" t="s">
        <v>34</v>
      </c>
      <c r="I145" s="4" t="s">
        <v>524</v>
      </c>
      <c r="J145" s="29" t="str">
        <f>VLOOKUP(I145,SEV_20000!$B$2:$D$89,3,FALSE)</f>
        <v>Sí</v>
      </c>
      <c r="K145" s="4" t="s">
        <v>969</v>
      </c>
      <c r="L145" s="4" t="s">
        <v>2</v>
      </c>
      <c r="M145" s="4" t="s">
        <v>970</v>
      </c>
      <c r="N145" s="4" t="s">
        <v>971</v>
      </c>
      <c r="O145" s="4" t="s">
        <v>972</v>
      </c>
      <c r="P145" s="4" t="s">
        <v>973</v>
      </c>
      <c r="Q145" s="4" t="s">
        <v>3</v>
      </c>
      <c r="R145" s="5" t="s">
        <v>976</v>
      </c>
      <c r="S145" s="4">
        <v>1968</v>
      </c>
      <c r="T145" s="5" t="s">
        <v>975</v>
      </c>
      <c r="U145" s="5">
        <v>0</v>
      </c>
      <c r="V145" s="5">
        <v>400</v>
      </c>
      <c r="W145" s="4">
        <v>20</v>
      </c>
      <c r="X145" s="4" t="s">
        <v>16</v>
      </c>
      <c r="Y145" s="4" t="s">
        <v>5</v>
      </c>
      <c r="Z145" s="42" t="s">
        <v>5</v>
      </c>
      <c r="AA145" s="4"/>
      <c r="AB145" s="4" t="s">
        <v>8</v>
      </c>
      <c r="AC145" s="4" t="s">
        <v>5</v>
      </c>
      <c r="AD145" s="4" t="s">
        <v>17</v>
      </c>
      <c r="AE145" s="4" t="s">
        <v>8</v>
      </c>
      <c r="AF145" s="4" t="s">
        <v>7</v>
      </c>
      <c r="AG145" s="4" t="s">
        <v>5</v>
      </c>
      <c r="AH145" s="4" t="s">
        <v>18</v>
      </c>
      <c r="AI145" s="4" t="s">
        <v>5</v>
      </c>
      <c r="AJ145" s="4" t="s">
        <v>10</v>
      </c>
      <c r="AK145" s="4" t="s">
        <v>5</v>
      </c>
      <c r="AL145" s="4" t="s">
        <v>19</v>
      </c>
      <c r="AM145" s="4" t="s">
        <v>24</v>
      </c>
      <c r="AN145" s="4" t="s">
        <v>8</v>
      </c>
      <c r="AO145" s="4" t="s">
        <v>8</v>
      </c>
      <c r="AP145" s="5" t="s">
        <v>11</v>
      </c>
      <c r="AQ145" s="5">
        <v>0</v>
      </c>
      <c r="AR145" s="5">
        <v>0</v>
      </c>
      <c r="AS145" s="4">
        <v>0</v>
      </c>
      <c r="AT145" s="5" t="s">
        <v>11</v>
      </c>
      <c r="AU145" s="4">
        <v>0</v>
      </c>
      <c r="AV145" s="5" t="s">
        <v>8</v>
      </c>
      <c r="AW145" s="4">
        <v>0</v>
      </c>
      <c r="AX145" s="4" t="s">
        <v>5</v>
      </c>
      <c r="AY145" s="5" t="s">
        <v>26</v>
      </c>
      <c r="AZ145" s="4">
        <v>15</v>
      </c>
      <c r="BA145" s="4" t="s">
        <v>5</v>
      </c>
      <c r="BB145" s="5" t="s">
        <v>5</v>
      </c>
      <c r="BC145" s="5">
        <v>50</v>
      </c>
      <c r="BD145" s="4">
        <v>10</v>
      </c>
      <c r="BE145" s="4" t="s">
        <v>8</v>
      </c>
      <c r="BF145" s="4" t="s">
        <v>14</v>
      </c>
      <c r="BG145" s="4" t="s">
        <v>5</v>
      </c>
      <c r="BH145" s="4" t="s">
        <v>8</v>
      </c>
      <c r="BI145" s="4" t="s">
        <v>11</v>
      </c>
      <c r="BJ145" s="4" t="s">
        <v>13</v>
      </c>
      <c r="BK145" s="4" t="s">
        <v>11</v>
      </c>
      <c r="BL145" s="5" t="s">
        <v>11</v>
      </c>
      <c r="BM145" s="5">
        <v>20</v>
      </c>
      <c r="BN145" s="4">
        <v>18</v>
      </c>
      <c r="BO145" s="4" t="s">
        <v>8</v>
      </c>
      <c r="BP145" s="4" t="s">
        <v>11</v>
      </c>
      <c r="BQ145" s="4" t="s">
        <v>11</v>
      </c>
      <c r="BR145" s="4" t="s">
        <v>11</v>
      </c>
      <c r="BS145" s="5" t="s">
        <v>11</v>
      </c>
      <c r="BT145" s="5" t="s">
        <v>11</v>
      </c>
      <c r="BU145" s="5">
        <v>5000</v>
      </c>
      <c r="BV145" s="5">
        <v>5000</v>
      </c>
      <c r="BW145" s="4">
        <v>1</v>
      </c>
      <c r="BX145" s="5">
        <v>1</v>
      </c>
      <c r="BY145" s="5" t="s">
        <v>8</v>
      </c>
      <c r="BZ145" s="4">
        <v>0</v>
      </c>
      <c r="CA145" s="5">
        <v>0</v>
      </c>
      <c r="CB145" s="4" t="s">
        <v>8</v>
      </c>
      <c r="CC145" s="4">
        <v>0</v>
      </c>
      <c r="CD145" s="4" t="s">
        <v>15</v>
      </c>
      <c r="CE145" s="4" t="s">
        <v>11</v>
      </c>
      <c r="CF145" s="26" t="s">
        <v>15</v>
      </c>
      <c r="CG145" s="35" t="s">
        <v>1718</v>
      </c>
      <c r="CH145" s="27">
        <f>VLOOKUP(E145,Criterio_Invierno!$B$5:$C$8,2,0)</f>
        <v>7.5</v>
      </c>
      <c r="CI145" s="24">
        <f>+VLOOKUP(F145,Criterio_Invierno!$B$10:$C$13,2,0)</f>
        <v>5</v>
      </c>
      <c r="CJ145" s="29">
        <f>+IF(X145="Mañana y tarde",Criterio_Invierno!$C$16,IF(X145="Solo mañana",Criterio_Invierno!$C$15,Criterio_Invierno!$C$17))</f>
        <v>15</v>
      </c>
      <c r="CK145" s="24">
        <f>+IF(S145=0,Criterio_Invierno!$C$22,IF(S145&lt;Criterio_Invierno!$B$20,Criterio_Invierno!$C$20,IF(S145&lt;Criterio_Invierno!$B$21,Criterio_Invierno!$C$21,0)))*IF(AN145="SI",Criterio_Invierno!$F$20,Criterio_Invierno!$F$21)*IF(AI145="SI",Criterio_Invierno!$J$20,Criterio_Invierno!$J$21)</f>
        <v>30</v>
      </c>
      <c r="CL145" s="29">
        <f>(IF(AE145="NO",Criterio_Invierno!$C$25,IF(AE145="SI",Criterio_Invierno!$C$26,0))+VLOOKUP(AF145,Criterio_Invierno!$E$25:$F$29,2,FALSE)+IF(AK145="-",Criterio_Invierno!$I$30,IF(ISERROR(VLOOKUP(CONCATENATE(AL145,"-",AM145),Criterio_Invierno!$H$25:$I$29,2,FALSE)),Criterio_Invierno!$I$29,VLOOKUP(CONCATENATE(AL145,"-",AM145),Criterio_Invierno!$H$25:$I$29,2,FALSE))))*IF(AG145="SI",Criterio_Invierno!$L$25,Criterio_Invierno!$L$26)</f>
        <v>30</v>
      </c>
      <c r="CM145" s="24">
        <f>+IF(AR145&gt;Criterio_Invierno!$B$33,Criterio_Invierno!$C$33,0)+IF(AU145&gt;Criterio_Invierno!$E$33,Criterio_Invierno!$F$33,0)+IF(BG145="NO",Criterio_Invierno!$I$33,0)</f>
        <v>0</v>
      </c>
      <c r="CN145" s="24">
        <f>+IF(V145&gt;=Criterio_Invierno!$B$36,Criterio_Invierno!$C$37,IF(V145&gt;=Criterio_Invierno!$B$35,Criterio_Invierno!$C$36,Criterio_Invierno!$C$35))</f>
        <v>1.5</v>
      </c>
      <c r="CO145" s="30">
        <f>IF(CD145="-",Criterio_Invierno!$G$40,VLOOKUP(CE145,Criterio_Invierno!$B$39:$C$46,2,FALSE))</f>
        <v>1</v>
      </c>
      <c r="CP145" s="28">
        <f>+VLOOKUP(F145,Criterio_Verano!$B$5:$C$7,2,FALSE)</f>
        <v>40</v>
      </c>
      <c r="CQ145" s="24">
        <f>+IF(AA145="SI",Criterio_Verano!$C$10,IF(AB145="SI",Criterio_Verano!$C$13,IF(Z145="SI",Criterio_Verano!$C$11,Criterio_Verano!$D$12)))</f>
        <v>10</v>
      </c>
      <c r="CR145" s="24">
        <f>+IF(S145=0,Criterio_Verano!$C$18,IF(S145&lt;Criterio_Verano!$B$16,Criterio_Verano!$C$16,IF(S145&lt;Criterio_Verano!$B$17,Criterio_Verano!$C$17,Criterio_Verano!$C$18)))+IF(AE145="NO",Criterio_Verano!$F$17,Criterio_Verano!$F$16)</f>
        <v>15</v>
      </c>
      <c r="CS145" s="31">
        <f>+IF(AK145="NO",Criterio_Verano!$C$23,IF(AL145="PERSIANAS",Criterio_Verano!$C$21,Criterio_Verano!$C$22)+IF(AM145="DEFICIENTE",Criterio_Verano!$F$22,Criterio_Verano!$F$21))</f>
        <v>10</v>
      </c>
    </row>
    <row r="146" spans="1:97">
      <c r="A146" s="2" t="s">
        <v>913</v>
      </c>
      <c r="B146" s="4" t="s">
        <v>1</v>
      </c>
      <c r="C146" s="29">
        <f t="shared" si="6"/>
        <v>93.75</v>
      </c>
      <c r="D146" s="24">
        <f t="shared" si="7"/>
        <v>75</v>
      </c>
      <c r="E146" s="2" t="s">
        <v>139</v>
      </c>
      <c r="F146" s="3">
        <v>4</v>
      </c>
      <c r="G146" s="4" t="s">
        <v>504</v>
      </c>
      <c r="H146" s="4" t="s">
        <v>34</v>
      </c>
      <c r="I146" s="4" t="s">
        <v>630</v>
      </c>
      <c r="J146" s="29" t="str">
        <f>VLOOKUP(I146,SEV_20000!$B$2:$D$89,3,FALSE)</f>
        <v>Sí</v>
      </c>
      <c r="K146" s="4" t="s">
        <v>914</v>
      </c>
      <c r="L146" s="4" t="s">
        <v>2</v>
      </c>
      <c r="M146" s="4" t="s">
        <v>915</v>
      </c>
      <c r="N146" s="4" t="s">
        <v>916</v>
      </c>
      <c r="O146" s="4" t="s">
        <v>917</v>
      </c>
      <c r="P146" s="4" t="s">
        <v>13</v>
      </c>
      <c r="Q146" s="4" t="s">
        <v>3</v>
      </c>
      <c r="R146" s="5" t="s">
        <v>920</v>
      </c>
      <c r="S146" s="4">
        <v>1964</v>
      </c>
      <c r="T146" s="5" t="s">
        <v>919</v>
      </c>
      <c r="U146" s="5">
        <v>1970</v>
      </c>
      <c r="V146" s="5">
        <v>266</v>
      </c>
      <c r="W146" s="4">
        <v>16</v>
      </c>
      <c r="X146" s="4" t="s">
        <v>4</v>
      </c>
      <c r="Y146" s="4" t="s">
        <v>5</v>
      </c>
      <c r="Z146" s="42" t="s">
        <v>5</v>
      </c>
      <c r="AA146" s="4"/>
      <c r="AB146" s="4" t="s">
        <v>8</v>
      </c>
      <c r="AC146" s="4" t="s">
        <v>5</v>
      </c>
      <c r="AD146" s="4" t="s">
        <v>6</v>
      </c>
      <c r="AE146" s="4" t="s">
        <v>8</v>
      </c>
      <c r="AF146" s="4" t="s">
        <v>7</v>
      </c>
      <c r="AG146" s="4" t="s">
        <v>8</v>
      </c>
      <c r="AH146" s="4" t="s">
        <v>18</v>
      </c>
      <c r="AI146" s="4" t="s">
        <v>5</v>
      </c>
      <c r="AJ146" s="4" t="s">
        <v>10</v>
      </c>
      <c r="AK146" s="4" t="s">
        <v>5</v>
      </c>
      <c r="AL146" s="4" t="s">
        <v>19</v>
      </c>
      <c r="AM146" s="4" t="s">
        <v>24</v>
      </c>
      <c r="AN146" s="4" t="s">
        <v>8</v>
      </c>
      <c r="AO146" s="4" t="s">
        <v>8</v>
      </c>
      <c r="AP146" s="5" t="s">
        <v>11</v>
      </c>
      <c r="AQ146" s="5">
        <v>0</v>
      </c>
      <c r="AR146" s="5">
        <v>0</v>
      </c>
      <c r="AS146" s="4">
        <v>0</v>
      </c>
      <c r="AT146" s="5" t="s">
        <v>11</v>
      </c>
      <c r="AU146" s="4">
        <v>0</v>
      </c>
      <c r="AV146" s="5" t="s">
        <v>5</v>
      </c>
      <c r="AW146" s="4">
        <v>3</v>
      </c>
      <c r="AX146" s="4" t="s">
        <v>5</v>
      </c>
      <c r="AY146" s="5" t="s">
        <v>26</v>
      </c>
      <c r="AZ146" s="4">
        <v>16</v>
      </c>
      <c r="BA146" s="4" t="s">
        <v>8</v>
      </c>
      <c r="BB146" s="5" t="s">
        <v>5</v>
      </c>
      <c r="BC146" s="5">
        <v>3</v>
      </c>
      <c r="BD146" s="4">
        <v>8</v>
      </c>
      <c r="BE146" s="4" t="s">
        <v>8</v>
      </c>
      <c r="BF146" s="4" t="s">
        <v>14</v>
      </c>
      <c r="BG146" s="4" t="s">
        <v>5</v>
      </c>
      <c r="BH146" s="4" t="s">
        <v>8</v>
      </c>
      <c r="BI146" s="4" t="s">
        <v>11</v>
      </c>
      <c r="BJ146" s="4" t="s">
        <v>13</v>
      </c>
      <c r="BK146" s="4" t="s">
        <v>11</v>
      </c>
      <c r="BL146" s="5" t="s">
        <v>11</v>
      </c>
      <c r="BM146" s="5">
        <v>0</v>
      </c>
      <c r="BN146" s="4">
        <v>0</v>
      </c>
      <c r="BO146" s="4" t="s">
        <v>8</v>
      </c>
      <c r="BP146" s="4" t="s">
        <v>11</v>
      </c>
      <c r="BQ146" s="4" t="s">
        <v>11</v>
      </c>
      <c r="BR146" s="4" t="s">
        <v>11</v>
      </c>
      <c r="BS146" s="5" t="s">
        <v>11</v>
      </c>
      <c r="BT146" s="5" t="s">
        <v>11</v>
      </c>
      <c r="BU146" s="5">
        <v>0</v>
      </c>
      <c r="BV146" s="5">
        <v>0</v>
      </c>
      <c r="BW146" s="4">
        <v>0</v>
      </c>
      <c r="BX146" s="5">
        <v>0</v>
      </c>
      <c r="BY146" s="5" t="s">
        <v>11</v>
      </c>
      <c r="BZ146" s="4">
        <v>0</v>
      </c>
      <c r="CA146" s="5">
        <v>0</v>
      </c>
      <c r="CB146" s="4" t="s">
        <v>8</v>
      </c>
      <c r="CC146" s="4">
        <v>0</v>
      </c>
      <c r="CD146" s="4" t="s">
        <v>15</v>
      </c>
      <c r="CE146" s="4" t="s">
        <v>11</v>
      </c>
      <c r="CF146" s="26" t="s">
        <v>8</v>
      </c>
      <c r="CG146" s="35" t="s">
        <v>1643</v>
      </c>
      <c r="CH146" s="27">
        <f>VLOOKUP(E146,Criterio_Invierno!$B$5:$C$8,2,0)</f>
        <v>7.5</v>
      </c>
      <c r="CI146" s="24">
        <f>+VLOOKUP(F146,Criterio_Invierno!$B$10:$C$13,2,0)</f>
        <v>5</v>
      </c>
      <c r="CJ146" s="29">
        <f>+IF(X146="Mañana y tarde",Criterio_Invierno!$C$16,IF(X146="Solo mañana",Criterio_Invierno!$C$15,Criterio_Invierno!$C$17))</f>
        <v>5</v>
      </c>
      <c r="CK146" s="24">
        <f>+IF(S146=0,Criterio_Invierno!$C$22,IF(S146&lt;Criterio_Invierno!$B$20,Criterio_Invierno!$C$20,IF(S146&lt;Criterio_Invierno!$B$21,Criterio_Invierno!$C$21,0)))*IF(AN146="SI",Criterio_Invierno!$F$20,Criterio_Invierno!$F$21)*IF(AI146="SI",Criterio_Invierno!$J$20,Criterio_Invierno!$J$21)</f>
        <v>30</v>
      </c>
      <c r="CL146" s="29">
        <f>(IF(AE146="NO",Criterio_Invierno!$C$25,IF(AE146="SI",Criterio_Invierno!$C$26,0))+VLOOKUP(AF146,Criterio_Invierno!$E$25:$F$29,2,FALSE)+IF(AK146="-",Criterio_Invierno!$I$30,IF(ISERROR(VLOOKUP(CONCATENATE(AL146,"-",AM146),Criterio_Invierno!$H$25:$I$29,2,FALSE)),Criterio_Invierno!$I$29,VLOOKUP(CONCATENATE(AL146,"-",AM146),Criterio_Invierno!$H$25:$I$29,2,FALSE))))*IF(AG146="SI",Criterio_Invierno!$L$25,Criterio_Invierno!$L$26)</f>
        <v>15</v>
      </c>
      <c r="CM146" s="24">
        <f>+IF(AR146&gt;Criterio_Invierno!$B$33,Criterio_Invierno!$C$33,0)+IF(AU146&gt;Criterio_Invierno!$E$33,Criterio_Invierno!$F$33,0)+IF(BG146="NO",Criterio_Invierno!$I$33,0)</f>
        <v>0</v>
      </c>
      <c r="CN146" s="24">
        <f>+IF(V146&gt;=Criterio_Invierno!$B$36,Criterio_Invierno!$C$37,IF(V146&gt;=Criterio_Invierno!$B$35,Criterio_Invierno!$C$36,Criterio_Invierno!$C$35))</f>
        <v>1.5</v>
      </c>
      <c r="CO146" s="30">
        <f>IF(CD146="-",Criterio_Invierno!$G$40,VLOOKUP(CE146,Criterio_Invierno!$B$39:$C$46,2,FALSE))</f>
        <v>1</v>
      </c>
      <c r="CP146" s="28">
        <f>+VLOOKUP(F146,Criterio_Verano!$B$5:$C$7,2,FALSE)</f>
        <v>40</v>
      </c>
      <c r="CQ146" s="24">
        <f>+IF(AA146="SI",Criterio_Verano!$C$10,IF(AB146="SI",Criterio_Verano!$C$13,IF(Z146="SI",Criterio_Verano!$C$11,Criterio_Verano!$D$12)))</f>
        <v>10</v>
      </c>
      <c r="CR146" s="24">
        <f>+IF(S146=0,Criterio_Verano!$C$18,IF(S146&lt;Criterio_Verano!$B$16,Criterio_Verano!$C$16,IF(S146&lt;Criterio_Verano!$B$17,Criterio_Verano!$C$17,Criterio_Verano!$C$18)))+IF(AE146="NO",Criterio_Verano!$F$17,Criterio_Verano!$F$16)</f>
        <v>15</v>
      </c>
      <c r="CS146" s="31">
        <f>+IF(AK146="NO",Criterio_Verano!$C$23,IF(AL146="PERSIANAS",Criterio_Verano!$C$21,Criterio_Verano!$C$22)+IF(AM146="DEFICIENTE",Criterio_Verano!$F$22,Criterio_Verano!$F$21))</f>
        <v>10</v>
      </c>
    </row>
    <row r="147" spans="1:97">
      <c r="A147" s="2" t="s">
        <v>1265</v>
      </c>
      <c r="B147" s="4" t="s">
        <v>1</v>
      </c>
      <c r="C147" s="29">
        <f t="shared" si="6"/>
        <v>95</v>
      </c>
      <c r="D147" s="24">
        <f t="shared" si="7"/>
        <v>72.5</v>
      </c>
      <c r="E147" s="2" t="s">
        <v>139</v>
      </c>
      <c r="F147" s="3">
        <v>4</v>
      </c>
      <c r="G147" s="4" t="s">
        <v>1266</v>
      </c>
      <c r="H147" s="4" t="s">
        <v>34</v>
      </c>
      <c r="I147" s="4" t="s">
        <v>235</v>
      </c>
      <c r="J147" s="29" t="str">
        <f>VLOOKUP(I147,SEV_20000!$B$2:$D$89,3,FALSE)</f>
        <v>Sí</v>
      </c>
      <c r="K147" s="4" t="s">
        <v>1267</v>
      </c>
      <c r="L147" s="4" t="s">
        <v>2</v>
      </c>
      <c r="M147" s="4" t="s">
        <v>1268</v>
      </c>
      <c r="N147" s="4" t="s">
        <v>1269</v>
      </c>
      <c r="O147" s="4" t="s">
        <v>1270</v>
      </c>
      <c r="P147" s="4" t="s">
        <v>1271</v>
      </c>
      <c r="Q147" s="4" t="s">
        <v>3</v>
      </c>
      <c r="R147" s="5" t="s">
        <v>1272</v>
      </c>
      <c r="S147" s="4">
        <v>2005</v>
      </c>
      <c r="T147" s="5" t="s">
        <v>1273</v>
      </c>
      <c r="U147" s="5">
        <v>2005</v>
      </c>
      <c r="V147" s="5">
        <v>581</v>
      </c>
      <c r="W147" s="4">
        <v>21</v>
      </c>
      <c r="X147" s="4" t="s">
        <v>4</v>
      </c>
      <c r="Y147" s="4" t="s">
        <v>5</v>
      </c>
      <c r="Z147" s="42" t="s">
        <v>5</v>
      </c>
      <c r="AA147" s="4"/>
      <c r="AB147" s="4" t="s">
        <v>8</v>
      </c>
      <c r="AC147" s="4" t="s">
        <v>5</v>
      </c>
      <c r="AD147" s="4" t="s">
        <v>17</v>
      </c>
      <c r="AE147" s="4" t="s">
        <v>8</v>
      </c>
      <c r="AF147" s="4" t="s">
        <v>7</v>
      </c>
      <c r="AG147" s="4" t="s">
        <v>8</v>
      </c>
      <c r="AH147" s="4" t="s">
        <v>18</v>
      </c>
      <c r="AI147" s="4" t="s">
        <v>8</v>
      </c>
      <c r="AJ147" s="4" t="s">
        <v>11</v>
      </c>
      <c r="AK147" s="4" t="s">
        <v>5</v>
      </c>
      <c r="AL147" s="4" t="s">
        <v>19</v>
      </c>
      <c r="AM147" s="4" t="s">
        <v>24</v>
      </c>
      <c r="AN147" s="24" t="s">
        <v>5</v>
      </c>
      <c r="AO147" s="4" t="s">
        <v>5</v>
      </c>
      <c r="AP147" s="5" t="s">
        <v>21</v>
      </c>
      <c r="AQ147" s="5">
        <v>3000</v>
      </c>
      <c r="AR147" s="5">
        <v>3</v>
      </c>
      <c r="AS147" s="4">
        <v>5</v>
      </c>
      <c r="AT147" s="5" t="s">
        <v>8</v>
      </c>
      <c r="AU147" s="4">
        <v>0</v>
      </c>
      <c r="AV147" s="5" t="s">
        <v>8</v>
      </c>
      <c r="AW147" s="4">
        <v>0</v>
      </c>
      <c r="AX147" s="4" t="s">
        <v>5</v>
      </c>
      <c r="AY147" s="5" t="s">
        <v>26</v>
      </c>
      <c r="AZ147" s="4">
        <v>21</v>
      </c>
      <c r="BA147" s="4" t="s">
        <v>8</v>
      </c>
      <c r="BB147" s="5" t="s">
        <v>5</v>
      </c>
      <c r="BC147" s="5">
        <v>5</v>
      </c>
      <c r="BD147" s="4">
        <v>6</v>
      </c>
      <c r="BE147" s="4" t="s">
        <v>8</v>
      </c>
      <c r="BF147" s="4" t="s">
        <v>14</v>
      </c>
      <c r="BG147" s="4" t="s">
        <v>5</v>
      </c>
      <c r="BH147" s="4" t="s">
        <v>5</v>
      </c>
      <c r="BI147" s="4" t="s">
        <v>8</v>
      </c>
      <c r="BJ147" s="4" t="s">
        <v>8</v>
      </c>
      <c r="BK147" s="4" t="s">
        <v>5</v>
      </c>
      <c r="BL147" s="5" t="s">
        <v>8</v>
      </c>
      <c r="BM147" s="5">
        <v>21</v>
      </c>
      <c r="BN147" s="4">
        <v>21</v>
      </c>
      <c r="BO147" s="4" t="s">
        <v>8</v>
      </c>
      <c r="BP147" s="4" t="s">
        <v>11</v>
      </c>
      <c r="BQ147" s="4" t="s">
        <v>11</v>
      </c>
      <c r="BR147" s="4" t="s">
        <v>11</v>
      </c>
      <c r="BS147" s="5" t="s">
        <v>11</v>
      </c>
      <c r="BT147" s="5" t="s">
        <v>11</v>
      </c>
      <c r="BU147" s="5">
        <v>0</v>
      </c>
      <c r="BV147" s="5">
        <v>0</v>
      </c>
      <c r="BW147" s="4">
        <v>0</v>
      </c>
      <c r="BX147" s="5">
        <v>0</v>
      </c>
      <c r="BY147" s="5" t="s">
        <v>11</v>
      </c>
      <c r="BZ147" s="4">
        <v>0</v>
      </c>
      <c r="CA147" s="5">
        <v>0</v>
      </c>
      <c r="CB147" s="4" t="s">
        <v>8</v>
      </c>
      <c r="CC147" s="4">
        <v>0</v>
      </c>
      <c r="CD147" s="4" t="s">
        <v>15</v>
      </c>
      <c r="CE147" s="4" t="s">
        <v>11</v>
      </c>
      <c r="CF147" s="26" t="s">
        <v>15</v>
      </c>
      <c r="CG147" s="35" t="s">
        <v>1692</v>
      </c>
      <c r="CH147" s="27">
        <f>VLOOKUP(E147,Criterio_Invierno!$B$5:$C$8,2,0)</f>
        <v>7.5</v>
      </c>
      <c r="CI147" s="24">
        <f>+VLOOKUP(F147,Criterio_Invierno!$B$10:$C$13,2,0)</f>
        <v>5</v>
      </c>
      <c r="CJ147" s="29">
        <f>+IF(X147="Mañana y tarde",Criterio_Invierno!$C$16,IF(X147="Solo mañana",Criterio_Invierno!$C$15,Criterio_Invierno!$C$17))</f>
        <v>5</v>
      </c>
      <c r="CK147" s="24">
        <f>+IF(S147=0,Criterio_Invierno!$C$22,IF(S147&lt;Criterio_Invierno!$B$20,Criterio_Invierno!$C$20,IF(S147&lt;Criterio_Invierno!$B$21,Criterio_Invierno!$C$21,0)))*IF(AN147="SI",Criterio_Invierno!$F$20,Criterio_Invierno!$F$21)*IF(AI147="SI",Criterio_Invierno!$J$20,Criterio_Invierno!$J$21)</f>
        <v>15</v>
      </c>
      <c r="CL147" s="29">
        <f>(IF(AE147="NO",Criterio_Invierno!$C$25,IF(AE147="SI",Criterio_Invierno!$C$26,0))+VLOOKUP(AF147,Criterio_Invierno!$E$25:$F$29,2,FALSE)+IF(AK147="-",Criterio_Invierno!$I$30,IF(ISERROR(VLOOKUP(CONCATENATE(AL147,"-",AM147),Criterio_Invierno!$H$25:$I$29,2,FALSE)),Criterio_Invierno!$I$29,VLOOKUP(CONCATENATE(AL147,"-",AM147),Criterio_Invierno!$H$25:$I$29,2,FALSE))))*IF(AG147="SI",Criterio_Invierno!$L$25,Criterio_Invierno!$L$26)</f>
        <v>15</v>
      </c>
      <c r="CM147" s="24">
        <f>+IF(AR147&gt;Criterio_Invierno!$B$33,Criterio_Invierno!$C$33,0)+IF(AU147&gt;Criterio_Invierno!$E$33,Criterio_Invierno!$F$33,0)+IF(BG147="NO",Criterio_Invierno!$I$33,0)</f>
        <v>0</v>
      </c>
      <c r="CN147" s="24">
        <f>+IF(V147&gt;=Criterio_Invierno!$B$36,Criterio_Invierno!$C$37,IF(V147&gt;=Criterio_Invierno!$B$35,Criterio_Invierno!$C$36,Criterio_Invierno!$C$35))</f>
        <v>2</v>
      </c>
      <c r="CO147" s="30">
        <f>IF(CD147="-",Criterio_Invierno!$G$40,VLOOKUP(CE147,Criterio_Invierno!$B$39:$C$46,2,FALSE))</f>
        <v>1</v>
      </c>
      <c r="CP147" s="28">
        <f>+VLOOKUP(F147,Criterio_Verano!$B$5:$C$7,2,FALSE)</f>
        <v>40</v>
      </c>
      <c r="CQ147" s="24">
        <f>+IF(AA147="SI",Criterio_Verano!$C$10,IF(AB147="SI",Criterio_Verano!$C$13,IF(Z147="SI",Criterio_Verano!$C$11,Criterio_Verano!$D$12)))</f>
        <v>10</v>
      </c>
      <c r="CR147" s="24">
        <f>+IF(S147=0,Criterio_Verano!$C$18,IF(S147&lt;Criterio_Verano!$B$16,Criterio_Verano!$C$16,IF(S147&lt;Criterio_Verano!$B$17,Criterio_Verano!$C$17,Criterio_Verano!$C$18)))+IF(AE147="NO",Criterio_Verano!$F$17,Criterio_Verano!$F$16)</f>
        <v>12.5</v>
      </c>
      <c r="CS147" s="31">
        <f>+IF(AK147="NO",Criterio_Verano!$C$23,IF(AL147="PERSIANAS",Criterio_Verano!$C$21,Criterio_Verano!$C$22)+IF(AM147="DEFICIENTE",Criterio_Verano!$F$22,Criterio_Verano!$F$21))</f>
        <v>10</v>
      </c>
    </row>
    <row r="148" spans="1:97">
      <c r="A148" s="2" t="s">
        <v>1204</v>
      </c>
      <c r="B148" s="4" t="s">
        <v>1</v>
      </c>
      <c r="C148" s="29">
        <f t="shared" si="6"/>
        <v>62.5</v>
      </c>
      <c r="D148" s="24">
        <f t="shared" si="7"/>
        <v>72.5</v>
      </c>
      <c r="E148" s="2" t="s">
        <v>139</v>
      </c>
      <c r="F148" s="3">
        <v>4</v>
      </c>
      <c r="G148" s="4" t="s">
        <v>1205</v>
      </c>
      <c r="H148" s="4" t="s">
        <v>34</v>
      </c>
      <c r="I148" s="4" t="s">
        <v>186</v>
      </c>
      <c r="J148" s="29" t="str">
        <f>VLOOKUP(I148,SEV_20000!$B$2:$D$89,3,FALSE)</f>
        <v>Sí</v>
      </c>
      <c r="K148" s="4" t="s">
        <v>1206</v>
      </c>
      <c r="L148" s="4" t="s">
        <v>2</v>
      </c>
      <c r="M148" s="4" t="s">
        <v>1207</v>
      </c>
      <c r="N148" s="4" t="s">
        <v>1208</v>
      </c>
      <c r="O148" s="4" t="s">
        <v>1209</v>
      </c>
      <c r="P148" s="4" t="s">
        <v>1210</v>
      </c>
      <c r="Q148" s="4" t="s">
        <v>30</v>
      </c>
      <c r="R148" s="5" t="s">
        <v>1211</v>
      </c>
      <c r="S148" s="4">
        <v>1985</v>
      </c>
      <c r="T148" s="5" t="s">
        <v>1212</v>
      </c>
      <c r="U148" s="5">
        <v>1985</v>
      </c>
      <c r="V148" s="5">
        <v>220</v>
      </c>
      <c r="W148" s="4">
        <v>13</v>
      </c>
      <c r="X148" s="4" t="s">
        <v>16</v>
      </c>
      <c r="Y148" s="4" t="s">
        <v>5</v>
      </c>
      <c r="Z148" s="42" t="s">
        <v>5</v>
      </c>
      <c r="AA148" s="4"/>
      <c r="AB148" s="4" t="s">
        <v>5</v>
      </c>
      <c r="AC148" s="4" t="s">
        <v>8</v>
      </c>
      <c r="AD148" s="4" t="s">
        <v>17</v>
      </c>
      <c r="AE148" s="4" t="s">
        <v>8</v>
      </c>
      <c r="AF148" s="4" t="s">
        <v>7</v>
      </c>
      <c r="AG148" s="4" t="s">
        <v>5</v>
      </c>
      <c r="AH148" s="4" t="s">
        <v>9</v>
      </c>
      <c r="AI148" s="4" t="s">
        <v>8</v>
      </c>
      <c r="AJ148" s="4" t="s">
        <v>11</v>
      </c>
      <c r="AK148" s="4" t="s">
        <v>5</v>
      </c>
      <c r="AL148" s="4" t="s">
        <v>23</v>
      </c>
      <c r="AM148" s="4" t="s">
        <v>24</v>
      </c>
      <c r="AN148" s="24" t="s">
        <v>5</v>
      </c>
      <c r="AO148" s="4" t="s">
        <v>5</v>
      </c>
      <c r="AP148" s="5" t="s">
        <v>21</v>
      </c>
      <c r="AQ148" s="5">
        <v>3500</v>
      </c>
      <c r="AR148" s="5">
        <v>0</v>
      </c>
      <c r="AS148" s="4">
        <v>4</v>
      </c>
      <c r="AT148" s="5" t="s">
        <v>5</v>
      </c>
      <c r="AU148" s="4">
        <v>0</v>
      </c>
      <c r="AV148" s="5" t="s">
        <v>8</v>
      </c>
      <c r="AW148" s="4">
        <v>0</v>
      </c>
      <c r="AX148" s="4" t="s">
        <v>8</v>
      </c>
      <c r="AY148" s="5" t="s">
        <v>11</v>
      </c>
      <c r="AZ148" s="4">
        <v>0</v>
      </c>
      <c r="BA148" s="4" t="s">
        <v>13</v>
      </c>
      <c r="BB148" s="5" t="s">
        <v>11</v>
      </c>
      <c r="BC148" s="5">
        <v>0</v>
      </c>
      <c r="BD148" s="4">
        <v>0</v>
      </c>
      <c r="BE148" s="4" t="s">
        <v>8</v>
      </c>
      <c r="BF148" s="4" t="s">
        <v>14</v>
      </c>
      <c r="BG148" s="4" t="s">
        <v>5</v>
      </c>
      <c r="BH148" s="4" t="s">
        <v>8</v>
      </c>
      <c r="BI148" s="4" t="s">
        <v>11</v>
      </c>
      <c r="BJ148" s="4" t="s">
        <v>13</v>
      </c>
      <c r="BK148" s="4" t="s">
        <v>11</v>
      </c>
      <c r="BL148" s="5" t="s">
        <v>11</v>
      </c>
      <c r="BM148" s="5">
        <v>4</v>
      </c>
      <c r="BN148" s="4">
        <v>7</v>
      </c>
      <c r="BO148" s="4" t="s">
        <v>8</v>
      </c>
      <c r="BP148" s="4" t="s">
        <v>11</v>
      </c>
      <c r="BQ148" s="4" t="s">
        <v>11</v>
      </c>
      <c r="BR148" s="4" t="s">
        <v>11</v>
      </c>
      <c r="BS148" s="5" t="s">
        <v>11</v>
      </c>
      <c r="BT148" s="5" t="s">
        <v>11</v>
      </c>
      <c r="BU148" s="5">
        <v>0</v>
      </c>
      <c r="BV148" s="5">
        <v>0</v>
      </c>
      <c r="BW148" s="4">
        <v>0</v>
      </c>
      <c r="BX148" s="5">
        <v>0</v>
      </c>
      <c r="BY148" s="5" t="s">
        <v>11</v>
      </c>
      <c r="BZ148" s="4">
        <v>0</v>
      </c>
      <c r="CA148" s="5">
        <v>0</v>
      </c>
      <c r="CB148" s="4" t="s">
        <v>8</v>
      </c>
      <c r="CC148" s="4">
        <v>0</v>
      </c>
      <c r="CD148" s="4" t="s">
        <v>15</v>
      </c>
      <c r="CE148" s="4" t="s">
        <v>11</v>
      </c>
      <c r="CF148" s="26" t="s">
        <v>15</v>
      </c>
      <c r="CG148" s="35" t="s">
        <v>1683</v>
      </c>
      <c r="CH148" s="27">
        <f>VLOOKUP(E148,Criterio_Invierno!$B$5:$C$8,2,0)</f>
        <v>7.5</v>
      </c>
      <c r="CI148" s="24">
        <f>+VLOOKUP(F148,Criterio_Invierno!$B$10:$C$13,2,0)</f>
        <v>5</v>
      </c>
      <c r="CJ148" s="29">
        <f>+IF(X148="Mañana y tarde",Criterio_Invierno!$C$16,IF(X148="Solo mañana",Criterio_Invierno!$C$15,Criterio_Invierno!$C$17))</f>
        <v>15</v>
      </c>
      <c r="CK148" s="24">
        <f>+IF(S148=0,Criterio_Invierno!$C$22,IF(S148&lt;Criterio_Invierno!$B$20,Criterio_Invierno!$C$20,IF(S148&lt;Criterio_Invierno!$B$21,Criterio_Invierno!$C$21,0)))*IF(AN148="SI",Criterio_Invierno!$F$20,Criterio_Invierno!$F$21)*IF(AI148="SI",Criterio_Invierno!$J$20,Criterio_Invierno!$J$21)</f>
        <v>15</v>
      </c>
      <c r="CL148" s="29">
        <f>(IF(AE148="NO",Criterio_Invierno!$C$25,IF(AE148="SI",Criterio_Invierno!$C$26,0))+VLOOKUP(AF148,Criterio_Invierno!$E$25:$F$29,2,FALSE)+IF(AK148="-",Criterio_Invierno!$I$30,IF(ISERROR(VLOOKUP(CONCATENATE(AL148,"-",AM148),Criterio_Invierno!$H$25:$I$29,2,FALSE)),Criterio_Invierno!$I$29,VLOOKUP(CONCATENATE(AL148,"-",AM148),Criterio_Invierno!$H$25:$I$29,2,FALSE))))*IF(AG148="SI",Criterio_Invierno!$L$25,Criterio_Invierno!$L$26)</f>
        <v>20</v>
      </c>
      <c r="CM148" s="24">
        <f>+IF(AR148&gt;Criterio_Invierno!$B$33,Criterio_Invierno!$C$33,0)+IF(AU148&gt;Criterio_Invierno!$E$33,Criterio_Invierno!$F$33,0)+IF(BG148="NO",Criterio_Invierno!$I$33,0)</f>
        <v>0</v>
      </c>
      <c r="CN148" s="24">
        <f>+IF(V148&gt;=Criterio_Invierno!$B$36,Criterio_Invierno!$C$37,IF(V148&gt;=Criterio_Invierno!$B$35,Criterio_Invierno!$C$36,Criterio_Invierno!$C$35))</f>
        <v>1</v>
      </c>
      <c r="CO148" s="30">
        <f>IF(CD148="-",Criterio_Invierno!$G$40,VLOOKUP(CE148,Criterio_Invierno!$B$39:$C$46,2,FALSE))</f>
        <v>1</v>
      </c>
      <c r="CP148" s="28">
        <f>+VLOOKUP(F148,Criterio_Verano!$B$5:$C$7,2,FALSE)</f>
        <v>40</v>
      </c>
      <c r="CQ148" s="24">
        <f>+IF(AA148="SI",Criterio_Verano!$C$10,IF(AB148="SI",Criterio_Verano!$C$13,IF(Z148="SI",Criterio_Verano!$C$11,Criterio_Verano!$D$12)))</f>
        <v>20</v>
      </c>
      <c r="CR148" s="24">
        <f>+IF(S148=0,Criterio_Verano!$C$18,IF(S148&lt;Criterio_Verano!$B$16,Criterio_Verano!$C$16,IF(S148&lt;Criterio_Verano!$B$17,Criterio_Verano!$C$17,Criterio_Verano!$C$18)))+IF(AE148="NO",Criterio_Verano!$F$17,Criterio_Verano!$F$16)</f>
        <v>12.5</v>
      </c>
      <c r="CS148" s="31">
        <f>+IF(AK148="NO",Criterio_Verano!$C$23,IF(AL148="PERSIANAS",Criterio_Verano!$C$21,Criterio_Verano!$C$22)+IF(AM148="DEFICIENTE",Criterio_Verano!$F$22,Criterio_Verano!$F$21))</f>
        <v>0</v>
      </c>
    </row>
    <row r="149" spans="1:97">
      <c r="A149" s="2" t="s">
        <v>833</v>
      </c>
      <c r="B149" s="4" t="s">
        <v>1</v>
      </c>
      <c r="C149" s="29">
        <f t="shared" si="6"/>
        <v>50</v>
      </c>
      <c r="D149" s="24">
        <f t="shared" si="7"/>
        <v>72.5</v>
      </c>
      <c r="E149" s="2" t="s">
        <v>139</v>
      </c>
      <c r="F149" s="3">
        <v>4</v>
      </c>
      <c r="G149" s="4" t="s">
        <v>173</v>
      </c>
      <c r="H149" s="4" t="s">
        <v>34</v>
      </c>
      <c r="I149" s="4" t="s">
        <v>834</v>
      </c>
      <c r="J149" s="29" t="str">
        <f>VLOOKUP(I149,SEV_20000!$B$2:$D$89,3,FALSE)</f>
        <v>Sí</v>
      </c>
      <c r="K149" s="4" t="s">
        <v>835</v>
      </c>
      <c r="L149" s="4" t="s">
        <v>2</v>
      </c>
      <c r="M149" s="4" t="s">
        <v>836</v>
      </c>
      <c r="N149" s="4" t="s">
        <v>837</v>
      </c>
      <c r="O149" s="4" t="s">
        <v>838</v>
      </c>
      <c r="P149" s="4" t="s">
        <v>839</v>
      </c>
      <c r="Q149" s="4" t="s">
        <v>3</v>
      </c>
      <c r="R149" s="5" t="s">
        <v>33</v>
      </c>
      <c r="S149" s="4">
        <v>2000</v>
      </c>
      <c r="T149" s="5" t="s">
        <v>840</v>
      </c>
      <c r="U149" s="5">
        <v>2000</v>
      </c>
      <c r="V149" s="5">
        <v>15</v>
      </c>
      <c r="W149" s="4">
        <v>3</v>
      </c>
      <c r="X149" s="4" t="s">
        <v>16</v>
      </c>
      <c r="Y149" s="4" t="s">
        <v>5</v>
      </c>
      <c r="Z149" s="42" t="s">
        <v>5</v>
      </c>
      <c r="AA149" s="4"/>
      <c r="AB149" s="4" t="s">
        <v>8</v>
      </c>
      <c r="AC149" s="4" t="s">
        <v>8</v>
      </c>
      <c r="AD149" s="4" t="s">
        <v>17</v>
      </c>
      <c r="AE149" s="4" t="s">
        <v>8</v>
      </c>
      <c r="AF149" s="4" t="s">
        <v>7</v>
      </c>
      <c r="AG149" s="4" t="s">
        <v>8</v>
      </c>
      <c r="AH149" s="4" t="s">
        <v>18</v>
      </c>
      <c r="AI149" s="4" t="s">
        <v>8</v>
      </c>
      <c r="AJ149" s="4" t="s">
        <v>11</v>
      </c>
      <c r="AK149" s="4" t="s">
        <v>5</v>
      </c>
      <c r="AL149" s="4" t="s">
        <v>19</v>
      </c>
      <c r="AM149" s="4" t="s">
        <v>24</v>
      </c>
      <c r="AN149" s="4" t="s">
        <v>8</v>
      </c>
      <c r="AO149" s="4" t="s">
        <v>8</v>
      </c>
      <c r="AP149" s="5" t="s">
        <v>11</v>
      </c>
      <c r="AQ149" s="5">
        <v>0</v>
      </c>
      <c r="AR149" s="5">
        <v>0</v>
      </c>
      <c r="AS149" s="4">
        <v>0</v>
      </c>
      <c r="AT149" s="5" t="s">
        <v>11</v>
      </c>
      <c r="AU149" s="4">
        <v>0</v>
      </c>
      <c r="AV149" s="5" t="s">
        <v>5</v>
      </c>
      <c r="AW149" s="4">
        <v>0</v>
      </c>
      <c r="AX149" s="4" t="s">
        <v>5</v>
      </c>
      <c r="AY149" s="5" t="s">
        <v>26</v>
      </c>
      <c r="AZ149" s="4">
        <v>3</v>
      </c>
      <c r="BA149" s="4" t="s">
        <v>8</v>
      </c>
      <c r="BB149" s="5" t="s">
        <v>5</v>
      </c>
      <c r="BC149" s="5">
        <v>0</v>
      </c>
      <c r="BD149" s="4">
        <v>4</v>
      </c>
      <c r="BE149" s="4" t="s">
        <v>8</v>
      </c>
      <c r="BF149" s="4" t="s">
        <v>14</v>
      </c>
      <c r="BG149" s="4" t="s">
        <v>5</v>
      </c>
      <c r="BH149" s="4" t="s">
        <v>8</v>
      </c>
      <c r="BI149" s="4" t="s">
        <v>11</v>
      </c>
      <c r="BJ149" s="4" t="s">
        <v>13</v>
      </c>
      <c r="BK149" s="4" t="s">
        <v>11</v>
      </c>
      <c r="BL149" s="5" t="s">
        <v>11</v>
      </c>
      <c r="BM149" s="5">
        <v>3</v>
      </c>
      <c r="BN149" s="4">
        <v>2</v>
      </c>
      <c r="BO149" s="4" t="s">
        <v>8</v>
      </c>
      <c r="BP149" s="4" t="s">
        <v>11</v>
      </c>
      <c r="BQ149" s="4" t="s">
        <v>11</v>
      </c>
      <c r="BR149" s="4" t="s">
        <v>11</v>
      </c>
      <c r="BS149" s="5" t="s">
        <v>11</v>
      </c>
      <c r="BT149" s="5" t="s">
        <v>11</v>
      </c>
      <c r="BU149" s="5">
        <v>0</v>
      </c>
      <c r="BV149" s="5">
        <v>0</v>
      </c>
      <c r="BW149" s="4">
        <v>0</v>
      </c>
      <c r="BX149" s="5">
        <v>0</v>
      </c>
      <c r="BY149" s="5" t="s">
        <v>11</v>
      </c>
      <c r="BZ149" s="4">
        <v>0</v>
      </c>
      <c r="CA149" s="5">
        <v>0</v>
      </c>
      <c r="CB149" s="4" t="s">
        <v>8</v>
      </c>
      <c r="CC149" s="4">
        <v>0</v>
      </c>
      <c r="CD149" s="4" t="s">
        <v>15</v>
      </c>
      <c r="CE149" s="4" t="s">
        <v>11</v>
      </c>
      <c r="CF149" s="26" t="s">
        <v>15</v>
      </c>
      <c r="CG149" s="35" t="s">
        <v>1718</v>
      </c>
      <c r="CH149" s="27">
        <f>VLOOKUP(E149,Criterio_Invierno!$B$5:$C$8,2,0)</f>
        <v>7.5</v>
      </c>
      <c r="CI149" s="24">
        <f>+VLOOKUP(F149,Criterio_Invierno!$B$10:$C$13,2,0)</f>
        <v>5</v>
      </c>
      <c r="CJ149" s="29">
        <f>+IF(X149="Mañana y tarde",Criterio_Invierno!$C$16,IF(X149="Solo mañana",Criterio_Invierno!$C$15,Criterio_Invierno!$C$17))</f>
        <v>15</v>
      </c>
      <c r="CK149" s="24">
        <f>+IF(S149=0,Criterio_Invierno!$C$22,IF(S149&lt;Criterio_Invierno!$B$20,Criterio_Invierno!$C$20,IF(S149&lt;Criterio_Invierno!$B$21,Criterio_Invierno!$C$21,0)))*IF(AN149="SI",Criterio_Invierno!$F$20,Criterio_Invierno!$F$21)*IF(AI149="SI",Criterio_Invierno!$J$20,Criterio_Invierno!$J$21)</f>
        <v>7.5</v>
      </c>
      <c r="CL149" s="29">
        <f>(IF(AE149="NO",Criterio_Invierno!$C$25,IF(AE149="SI",Criterio_Invierno!$C$26,0))+VLOOKUP(AF149,Criterio_Invierno!$E$25:$F$29,2,FALSE)+IF(AK149="-",Criterio_Invierno!$I$30,IF(ISERROR(VLOOKUP(CONCATENATE(AL149,"-",AM149),Criterio_Invierno!$H$25:$I$29,2,FALSE)),Criterio_Invierno!$I$29,VLOOKUP(CONCATENATE(AL149,"-",AM149),Criterio_Invierno!$H$25:$I$29,2,FALSE))))*IF(AG149="SI",Criterio_Invierno!$L$25,Criterio_Invierno!$L$26)</f>
        <v>15</v>
      </c>
      <c r="CM149" s="24">
        <f>+IF(AR149&gt;Criterio_Invierno!$B$33,Criterio_Invierno!$C$33,0)+IF(AU149&gt;Criterio_Invierno!$E$33,Criterio_Invierno!$F$33,0)+IF(BG149="NO",Criterio_Invierno!$I$33,0)</f>
        <v>0</v>
      </c>
      <c r="CN149" s="24">
        <f>+IF(V149&gt;=Criterio_Invierno!$B$36,Criterio_Invierno!$C$37,IF(V149&gt;=Criterio_Invierno!$B$35,Criterio_Invierno!$C$36,Criterio_Invierno!$C$35))</f>
        <v>1</v>
      </c>
      <c r="CO149" s="30">
        <f>IF(CD149="-",Criterio_Invierno!$G$40,VLOOKUP(CE149,Criterio_Invierno!$B$39:$C$46,2,FALSE))</f>
        <v>1</v>
      </c>
      <c r="CP149" s="28">
        <f>+VLOOKUP(F149,Criterio_Verano!$B$5:$C$7,2,FALSE)</f>
        <v>40</v>
      </c>
      <c r="CQ149" s="24">
        <f>+IF(AA149="SI",Criterio_Verano!$C$10,IF(AB149="SI",Criterio_Verano!$C$13,IF(Z149="SI",Criterio_Verano!$C$11,Criterio_Verano!$D$12)))</f>
        <v>10</v>
      </c>
      <c r="CR149" s="24">
        <f>+IF(S149=0,Criterio_Verano!$C$18,IF(S149&lt;Criterio_Verano!$B$16,Criterio_Verano!$C$16,IF(S149&lt;Criterio_Verano!$B$17,Criterio_Verano!$C$17,Criterio_Verano!$C$18)))+IF(AE149="NO",Criterio_Verano!$F$17,Criterio_Verano!$F$16)</f>
        <v>12.5</v>
      </c>
      <c r="CS149" s="31">
        <f>+IF(AK149="NO",Criterio_Verano!$C$23,IF(AL149="PERSIANAS",Criterio_Verano!$C$21,Criterio_Verano!$C$22)+IF(AM149="DEFICIENTE",Criterio_Verano!$F$22,Criterio_Verano!$F$21))</f>
        <v>10</v>
      </c>
    </row>
    <row r="150" spans="1:97">
      <c r="A150" s="2" t="s">
        <v>130</v>
      </c>
      <c r="B150" s="4" t="s">
        <v>1</v>
      </c>
      <c r="C150" s="29">
        <f t="shared" si="6"/>
        <v>75</v>
      </c>
      <c r="D150" s="24">
        <f t="shared" si="7"/>
        <v>72.5</v>
      </c>
      <c r="E150" s="2" t="s">
        <v>139</v>
      </c>
      <c r="F150" s="3">
        <v>4</v>
      </c>
      <c r="G150" s="4" t="s">
        <v>131</v>
      </c>
      <c r="H150" s="4" t="s">
        <v>34</v>
      </c>
      <c r="I150" s="4" t="s">
        <v>132</v>
      </c>
      <c r="J150" s="29" t="str">
        <f>VLOOKUP(I150,SEV_20000!$B$2:$D$89,3,FALSE)</f>
        <v>Sí</v>
      </c>
      <c r="K150" s="4" t="s">
        <v>133</v>
      </c>
      <c r="L150" s="4" t="s">
        <v>2</v>
      </c>
      <c r="M150" s="4" t="s">
        <v>134</v>
      </c>
      <c r="N150" s="4" t="s">
        <v>135</v>
      </c>
      <c r="O150" s="4" t="s">
        <v>136</v>
      </c>
      <c r="P150" s="4" t="s">
        <v>137</v>
      </c>
      <c r="Q150" s="4" t="s">
        <v>30</v>
      </c>
      <c r="R150" s="5" t="s">
        <v>138</v>
      </c>
      <c r="S150" s="4">
        <v>1984</v>
      </c>
      <c r="T150" s="5" t="s">
        <v>13</v>
      </c>
      <c r="U150" s="5">
        <v>2017</v>
      </c>
      <c r="V150" s="5">
        <v>225</v>
      </c>
      <c r="W150" s="4">
        <v>11</v>
      </c>
      <c r="X150" s="4" t="s">
        <v>4</v>
      </c>
      <c r="Y150" s="4" t="s">
        <v>5</v>
      </c>
      <c r="Z150" s="42" t="s">
        <v>5</v>
      </c>
      <c r="AA150" s="4"/>
      <c r="AB150" s="4" t="s">
        <v>8</v>
      </c>
      <c r="AC150" s="4" t="s">
        <v>5</v>
      </c>
      <c r="AD150" s="4" t="s">
        <v>17</v>
      </c>
      <c r="AE150" s="4" t="s">
        <v>8</v>
      </c>
      <c r="AF150" s="4" t="s">
        <v>22</v>
      </c>
      <c r="AG150" s="4" t="s">
        <v>5</v>
      </c>
      <c r="AH150" s="4" t="s">
        <v>9</v>
      </c>
      <c r="AI150" s="4" t="s">
        <v>8</v>
      </c>
      <c r="AJ150" s="4" t="s">
        <v>11</v>
      </c>
      <c r="AK150" s="4" t="s">
        <v>5</v>
      </c>
      <c r="AL150" s="4" t="s">
        <v>19</v>
      </c>
      <c r="AM150" s="4" t="s">
        <v>24</v>
      </c>
      <c r="AN150" s="4" t="s">
        <v>8</v>
      </c>
      <c r="AO150" s="4" t="s">
        <v>5</v>
      </c>
      <c r="AP150" s="5" t="s">
        <v>21</v>
      </c>
      <c r="AQ150" s="5">
        <v>0</v>
      </c>
      <c r="AR150" s="5">
        <v>0</v>
      </c>
      <c r="AS150" s="4">
        <v>5</v>
      </c>
      <c r="AT150" s="5" t="s">
        <v>5</v>
      </c>
      <c r="AU150" s="4">
        <v>2</v>
      </c>
      <c r="AV150" s="5" t="s">
        <v>8</v>
      </c>
      <c r="AW150" s="4">
        <v>0</v>
      </c>
      <c r="AX150" s="4" t="s">
        <v>5</v>
      </c>
      <c r="AY150" s="5" t="s">
        <v>26</v>
      </c>
      <c r="AZ150" s="4">
        <v>5</v>
      </c>
      <c r="BA150" s="4" t="s">
        <v>5</v>
      </c>
      <c r="BB150" s="5" t="s">
        <v>8</v>
      </c>
      <c r="BC150" s="5">
        <v>0</v>
      </c>
      <c r="BD150" s="4">
        <v>0</v>
      </c>
      <c r="BE150" s="4" t="s">
        <v>8</v>
      </c>
      <c r="BF150" s="4" t="s">
        <v>14</v>
      </c>
      <c r="BG150" s="4" t="s">
        <v>5</v>
      </c>
      <c r="BH150" s="4" t="s">
        <v>8</v>
      </c>
      <c r="BI150" s="4" t="s">
        <v>11</v>
      </c>
      <c r="BJ150" s="4" t="s">
        <v>13</v>
      </c>
      <c r="BK150" s="4" t="s">
        <v>11</v>
      </c>
      <c r="BL150" s="5" t="s">
        <v>11</v>
      </c>
      <c r="BM150" s="5">
        <v>11</v>
      </c>
      <c r="BN150" s="4">
        <v>6</v>
      </c>
      <c r="BO150" s="4" t="s">
        <v>8</v>
      </c>
      <c r="BP150" s="4" t="s">
        <v>11</v>
      </c>
      <c r="BQ150" s="4" t="s">
        <v>11</v>
      </c>
      <c r="BR150" s="4" t="s">
        <v>11</v>
      </c>
      <c r="BS150" s="5" t="s">
        <v>11</v>
      </c>
      <c r="BT150" s="5" t="s">
        <v>11</v>
      </c>
      <c r="BU150" s="5">
        <v>0</v>
      </c>
      <c r="BV150" s="5">
        <v>0</v>
      </c>
      <c r="BW150" s="4">
        <v>0</v>
      </c>
      <c r="BX150" s="5">
        <v>0</v>
      </c>
      <c r="BY150" s="5" t="s">
        <v>11</v>
      </c>
      <c r="BZ150" s="4">
        <v>0</v>
      </c>
      <c r="CA150" s="5">
        <v>0</v>
      </c>
      <c r="CB150" s="4" t="s">
        <v>8</v>
      </c>
      <c r="CC150" s="4">
        <v>0</v>
      </c>
      <c r="CD150" s="4" t="s">
        <v>15</v>
      </c>
      <c r="CE150" s="4" t="s">
        <v>11</v>
      </c>
      <c r="CF150" s="26" t="s">
        <v>15</v>
      </c>
      <c r="CG150" s="35" t="s">
        <v>1526</v>
      </c>
      <c r="CH150" s="27">
        <f>VLOOKUP(E150,Criterio_Invierno!$B$5:$C$8,2,0)</f>
        <v>7.5</v>
      </c>
      <c r="CI150" s="24">
        <f>+VLOOKUP(F150,Criterio_Invierno!$B$10:$C$13,2,0)</f>
        <v>5</v>
      </c>
      <c r="CJ150" s="29">
        <f>+IF(X150="Mañana y tarde",Criterio_Invierno!$C$16,IF(X150="Solo mañana",Criterio_Invierno!$C$15,Criterio_Invierno!$C$17))</f>
        <v>5</v>
      </c>
      <c r="CK150" s="24">
        <f>+IF(S150=0,Criterio_Invierno!$C$22,IF(S150&lt;Criterio_Invierno!$B$20,Criterio_Invierno!$C$20,IF(S150&lt;Criterio_Invierno!$B$21,Criterio_Invierno!$C$21,0)))*IF(AN150="SI",Criterio_Invierno!$F$20,Criterio_Invierno!$F$21)*IF(AI150="SI",Criterio_Invierno!$J$20,Criterio_Invierno!$J$21)</f>
        <v>7.5</v>
      </c>
      <c r="CL150" s="29">
        <f>(IF(AE150="NO",Criterio_Invierno!$C$25,IF(AE150="SI",Criterio_Invierno!$C$26,0))+VLOOKUP(AF150,Criterio_Invierno!$E$25:$F$29,2,FALSE)+IF(AK150="-",Criterio_Invierno!$I$30,IF(ISERROR(VLOOKUP(CONCATENATE(AL150,"-",AM150),Criterio_Invierno!$H$25:$I$29,2,FALSE)),Criterio_Invierno!$I$29,VLOOKUP(CONCATENATE(AL150,"-",AM150),Criterio_Invierno!$H$25:$I$29,2,FALSE))))*IF(AG150="SI",Criterio_Invierno!$L$25,Criterio_Invierno!$L$26)</f>
        <v>50</v>
      </c>
      <c r="CM150" s="24">
        <f>+IF(AR150&gt;Criterio_Invierno!$B$33,Criterio_Invierno!$C$33,0)+IF(AU150&gt;Criterio_Invierno!$E$33,Criterio_Invierno!$F$33,0)+IF(BG150="NO",Criterio_Invierno!$I$33,0)</f>
        <v>0</v>
      </c>
      <c r="CN150" s="24">
        <f>+IF(V150&gt;=Criterio_Invierno!$B$36,Criterio_Invierno!$C$37,IF(V150&gt;=Criterio_Invierno!$B$35,Criterio_Invierno!$C$36,Criterio_Invierno!$C$35))</f>
        <v>1</v>
      </c>
      <c r="CO150" s="30">
        <f>IF(CD150="-",Criterio_Invierno!$G$40,VLOOKUP(CE150,Criterio_Invierno!$B$39:$C$46,2,FALSE))</f>
        <v>1</v>
      </c>
      <c r="CP150" s="28">
        <f>+VLOOKUP(F150,Criterio_Verano!$B$5:$C$7,2,FALSE)</f>
        <v>40</v>
      </c>
      <c r="CQ150" s="24">
        <f>+IF(AA150="SI",Criterio_Verano!$C$10,IF(AB150="SI",Criterio_Verano!$C$13,IF(Z150="SI",Criterio_Verano!$C$11,Criterio_Verano!$D$12)))</f>
        <v>10</v>
      </c>
      <c r="CR150" s="24">
        <f>+IF(S150=0,Criterio_Verano!$C$18,IF(S150&lt;Criterio_Verano!$B$16,Criterio_Verano!$C$16,IF(S150&lt;Criterio_Verano!$B$17,Criterio_Verano!$C$17,Criterio_Verano!$C$18)))+IF(AE150="NO",Criterio_Verano!$F$17,Criterio_Verano!$F$16)</f>
        <v>12.5</v>
      </c>
      <c r="CS150" s="31">
        <f>+IF(AK150="NO",Criterio_Verano!$C$23,IF(AL150="PERSIANAS",Criterio_Verano!$C$21,Criterio_Verano!$C$22)+IF(AM150="DEFICIENTE",Criterio_Verano!$F$22,Criterio_Verano!$F$21))</f>
        <v>10</v>
      </c>
    </row>
    <row r="151" spans="1:97">
      <c r="A151" s="2" t="s">
        <v>94</v>
      </c>
      <c r="B151" s="4" t="s">
        <v>1</v>
      </c>
      <c r="C151" s="29">
        <f t="shared" si="6"/>
        <v>40</v>
      </c>
      <c r="D151" s="24">
        <f t="shared" si="7"/>
        <v>72.5</v>
      </c>
      <c r="E151" s="2" t="s">
        <v>139</v>
      </c>
      <c r="F151" s="3">
        <v>4</v>
      </c>
      <c r="G151" s="4" t="s">
        <v>95</v>
      </c>
      <c r="H151" s="4" t="s">
        <v>34</v>
      </c>
      <c r="I151" s="4" t="s">
        <v>96</v>
      </c>
      <c r="J151" s="29" t="str">
        <f>VLOOKUP(I151,SEV_20000!$B$2:$D$89,3,FALSE)</f>
        <v>Sí</v>
      </c>
      <c r="K151" s="4" t="s">
        <v>97</v>
      </c>
      <c r="L151" s="4" t="s">
        <v>2</v>
      </c>
      <c r="M151" s="4" t="s">
        <v>98</v>
      </c>
      <c r="N151" s="4" t="s">
        <v>99</v>
      </c>
      <c r="O151" s="4" t="s">
        <v>100</v>
      </c>
      <c r="P151" s="4" t="s">
        <v>101</v>
      </c>
      <c r="Q151" s="4" t="s">
        <v>3</v>
      </c>
      <c r="R151" s="5" t="s">
        <v>102</v>
      </c>
      <c r="S151" s="4">
        <v>1984</v>
      </c>
      <c r="T151" s="5" t="s">
        <v>103</v>
      </c>
      <c r="U151" s="5">
        <v>0</v>
      </c>
      <c r="V151" s="5">
        <v>185</v>
      </c>
      <c r="W151" s="4">
        <v>11</v>
      </c>
      <c r="X151" s="4" t="s">
        <v>4</v>
      </c>
      <c r="Y151" s="4" t="s">
        <v>5</v>
      </c>
      <c r="Z151" s="42" t="s">
        <v>5</v>
      </c>
      <c r="AA151" s="4"/>
      <c r="AB151" s="4" t="s">
        <v>8</v>
      </c>
      <c r="AC151" s="4" t="s">
        <v>8</v>
      </c>
      <c r="AD151" s="4" t="s">
        <v>17</v>
      </c>
      <c r="AE151" s="4" t="s">
        <v>8</v>
      </c>
      <c r="AF151" s="4" t="s">
        <v>7</v>
      </c>
      <c r="AG151" s="4" t="s">
        <v>8</v>
      </c>
      <c r="AH151" s="4" t="s">
        <v>25</v>
      </c>
      <c r="AI151" s="4" t="s">
        <v>8</v>
      </c>
      <c r="AJ151" s="4" t="s">
        <v>11</v>
      </c>
      <c r="AK151" s="4" t="s">
        <v>5</v>
      </c>
      <c r="AL151" s="4" t="s">
        <v>19</v>
      </c>
      <c r="AM151" s="4" t="s">
        <v>24</v>
      </c>
      <c r="AN151" s="4" t="s">
        <v>8</v>
      </c>
      <c r="AO151" s="4" t="s">
        <v>8</v>
      </c>
      <c r="AP151" s="5" t="s">
        <v>11</v>
      </c>
      <c r="AQ151" s="5">
        <v>0</v>
      </c>
      <c r="AR151" s="5">
        <v>0</v>
      </c>
      <c r="AS151" s="4">
        <v>0</v>
      </c>
      <c r="AT151" s="5" t="s">
        <v>11</v>
      </c>
      <c r="AU151" s="4">
        <v>0</v>
      </c>
      <c r="AV151" s="5" t="s">
        <v>5</v>
      </c>
      <c r="AW151" s="4">
        <v>2</v>
      </c>
      <c r="AX151" s="4" t="s">
        <v>8</v>
      </c>
      <c r="AY151" s="5" t="s">
        <v>11</v>
      </c>
      <c r="AZ151" s="4">
        <v>0</v>
      </c>
      <c r="BA151" s="4" t="s">
        <v>13</v>
      </c>
      <c r="BB151" s="5" t="s">
        <v>11</v>
      </c>
      <c r="BC151" s="5">
        <v>0</v>
      </c>
      <c r="BD151" s="4">
        <v>0</v>
      </c>
      <c r="BE151" s="4" t="s">
        <v>8</v>
      </c>
      <c r="BF151" s="4" t="s">
        <v>14</v>
      </c>
      <c r="BG151" s="4" t="s">
        <v>5</v>
      </c>
      <c r="BH151" s="4" t="s">
        <v>8</v>
      </c>
      <c r="BI151" s="4" t="s">
        <v>11</v>
      </c>
      <c r="BJ151" s="4" t="s">
        <v>13</v>
      </c>
      <c r="BK151" s="4" t="s">
        <v>11</v>
      </c>
      <c r="BL151" s="5" t="s">
        <v>11</v>
      </c>
      <c r="BM151" s="5">
        <v>11</v>
      </c>
      <c r="BN151" s="4">
        <v>9</v>
      </c>
      <c r="BO151" s="4" t="s">
        <v>8</v>
      </c>
      <c r="BP151" s="4" t="s">
        <v>11</v>
      </c>
      <c r="BQ151" s="4" t="s">
        <v>11</v>
      </c>
      <c r="BR151" s="4" t="s">
        <v>11</v>
      </c>
      <c r="BS151" s="5" t="s">
        <v>11</v>
      </c>
      <c r="BT151" s="5" t="s">
        <v>11</v>
      </c>
      <c r="BU151" s="5">
        <v>0</v>
      </c>
      <c r="BV151" s="5">
        <v>0</v>
      </c>
      <c r="BW151" s="4">
        <v>0</v>
      </c>
      <c r="BX151" s="5">
        <v>0</v>
      </c>
      <c r="BY151" s="5" t="s">
        <v>11</v>
      </c>
      <c r="BZ151" s="4">
        <v>0</v>
      </c>
      <c r="CA151" s="5">
        <v>0</v>
      </c>
      <c r="CB151" s="4" t="s">
        <v>8</v>
      </c>
      <c r="CC151" s="4">
        <v>0</v>
      </c>
      <c r="CD151" s="4" t="s">
        <v>15</v>
      </c>
      <c r="CE151" s="4" t="s">
        <v>11</v>
      </c>
      <c r="CF151" s="26" t="s">
        <v>8</v>
      </c>
      <c r="CG151" s="35" t="s">
        <v>1521</v>
      </c>
      <c r="CH151" s="27">
        <f>VLOOKUP(E151,Criterio_Invierno!$B$5:$C$8,2,0)</f>
        <v>7.5</v>
      </c>
      <c r="CI151" s="24">
        <f>+VLOOKUP(F151,Criterio_Invierno!$B$10:$C$13,2,0)</f>
        <v>5</v>
      </c>
      <c r="CJ151" s="29">
        <f>+IF(X151="Mañana y tarde",Criterio_Invierno!$C$16,IF(X151="Solo mañana",Criterio_Invierno!$C$15,Criterio_Invierno!$C$17))</f>
        <v>5</v>
      </c>
      <c r="CK151" s="24">
        <f>+IF(S151=0,Criterio_Invierno!$C$22,IF(S151&lt;Criterio_Invierno!$B$20,Criterio_Invierno!$C$20,IF(S151&lt;Criterio_Invierno!$B$21,Criterio_Invierno!$C$21,0)))*IF(AN151="SI",Criterio_Invierno!$F$20,Criterio_Invierno!$F$21)*IF(AI151="SI",Criterio_Invierno!$J$20,Criterio_Invierno!$J$21)</f>
        <v>7.5</v>
      </c>
      <c r="CL151" s="29">
        <f>(IF(AE151="NO",Criterio_Invierno!$C$25,IF(AE151="SI",Criterio_Invierno!$C$26,0))+VLOOKUP(AF151,Criterio_Invierno!$E$25:$F$29,2,FALSE)+IF(AK151="-",Criterio_Invierno!$I$30,IF(ISERROR(VLOOKUP(CONCATENATE(AL151,"-",AM151),Criterio_Invierno!$H$25:$I$29,2,FALSE)),Criterio_Invierno!$I$29,VLOOKUP(CONCATENATE(AL151,"-",AM151),Criterio_Invierno!$H$25:$I$29,2,FALSE))))*IF(AG151="SI",Criterio_Invierno!$L$25,Criterio_Invierno!$L$26)</f>
        <v>15</v>
      </c>
      <c r="CM151" s="24">
        <f>+IF(AR151&gt;Criterio_Invierno!$B$33,Criterio_Invierno!$C$33,0)+IF(AU151&gt;Criterio_Invierno!$E$33,Criterio_Invierno!$F$33,0)+IF(BG151="NO",Criterio_Invierno!$I$33,0)</f>
        <v>0</v>
      </c>
      <c r="CN151" s="24">
        <f>+IF(V151&gt;=Criterio_Invierno!$B$36,Criterio_Invierno!$C$37,IF(V151&gt;=Criterio_Invierno!$B$35,Criterio_Invierno!$C$36,Criterio_Invierno!$C$35))</f>
        <v>1</v>
      </c>
      <c r="CO151" s="30">
        <f>IF(CD151="-",Criterio_Invierno!$G$40,VLOOKUP(CE151,Criterio_Invierno!$B$39:$C$46,2,FALSE))</f>
        <v>1</v>
      </c>
      <c r="CP151" s="28">
        <f>+VLOOKUP(F151,Criterio_Verano!$B$5:$C$7,2,FALSE)</f>
        <v>40</v>
      </c>
      <c r="CQ151" s="24">
        <f>+IF(AA151="SI",Criterio_Verano!$C$10,IF(AB151="SI",Criterio_Verano!$C$13,IF(Z151="SI",Criterio_Verano!$C$11,Criterio_Verano!$D$12)))</f>
        <v>10</v>
      </c>
      <c r="CR151" s="24">
        <f>+IF(S151=0,Criterio_Verano!$C$18,IF(S151&lt;Criterio_Verano!$B$16,Criterio_Verano!$C$16,IF(S151&lt;Criterio_Verano!$B$17,Criterio_Verano!$C$17,Criterio_Verano!$C$18)))+IF(AE151="NO",Criterio_Verano!$F$17,Criterio_Verano!$F$16)</f>
        <v>12.5</v>
      </c>
      <c r="CS151" s="31">
        <f>+IF(AK151="NO",Criterio_Verano!$C$23,IF(AL151="PERSIANAS",Criterio_Verano!$C$21,Criterio_Verano!$C$22)+IF(AM151="DEFICIENTE",Criterio_Verano!$F$22,Criterio_Verano!$F$21))</f>
        <v>10</v>
      </c>
    </row>
    <row r="152" spans="1:97">
      <c r="A152" s="2" t="s">
        <v>267</v>
      </c>
      <c r="B152" s="4" t="s">
        <v>1</v>
      </c>
      <c r="C152" s="29">
        <f t="shared" si="6"/>
        <v>42.5</v>
      </c>
      <c r="D152" s="24">
        <f t="shared" si="7"/>
        <v>72.5</v>
      </c>
      <c r="E152" s="2" t="s">
        <v>139</v>
      </c>
      <c r="F152" s="3">
        <v>4</v>
      </c>
      <c r="G152" s="4" t="s">
        <v>268</v>
      </c>
      <c r="H152" s="4" t="s">
        <v>34</v>
      </c>
      <c r="I152" s="4" t="s">
        <v>269</v>
      </c>
      <c r="J152" s="29" t="str">
        <f>VLOOKUP(I152,SEV_20000!$B$2:$D$89,3,FALSE)</f>
        <v>Sí</v>
      </c>
      <c r="K152" s="4" t="s">
        <v>270</v>
      </c>
      <c r="L152" s="4" t="s">
        <v>2</v>
      </c>
      <c r="M152" s="4" t="s">
        <v>271</v>
      </c>
      <c r="N152" s="4" t="s">
        <v>272</v>
      </c>
      <c r="O152" s="4" t="s">
        <v>273</v>
      </c>
      <c r="P152" s="4" t="s">
        <v>274</v>
      </c>
      <c r="Q152" s="4" t="s">
        <v>3</v>
      </c>
      <c r="R152" s="5" t="s">
        <v>275</v>
      </c>
      <c r="S152" s="4">
        <v>2000</v>
      </c>
      <c r="T152" s="5" t="s">
        <v>276</v>
      </c>
      <c r="U152" s="5">
        <v>2000</v>
      </c>
      <c r="V152" s="5">
        <v>191</v>
      </c>
      <c r="W152" s="4">
        <v>12</v>
      </c>
      <c r="X152" s="4" t="s">
        <v>4</v>
      </c>
      <c r="Y152" s="4" t="s">
        <v>5</v>
      </c>
      <c r="Z152" s="42" t="s">
        <v>5</v>
      </c>
      <c r="AA152" s="4"/>
      <c r="AB152" s="4" t="s">
        <v>5</v>
      </c>
      <c r="AC152" s="4" t="s">
        <v>5</v>
      </c>
      <c r="AD152" s="4" t="s">
        <v>17</v>
      </c>
      <c r="AE152" s="4" t="s">
        <v>8</v>
      </c>
      <c r="AF152" s="4" t="s">
        <v>7</v>
      </c>
      <c r="AG152" s="4" t="s">
        <v>8</v>
      </c>
      <c r="AH152" s="4" t="s">
        <v>9</v>
      </c>
      <c r="AI152" s="4" t="s">
        <v>5</v>
      </c>
      <c r="AJ152" s="4" t="s">
        <v>10</v>
      </c>
      <c r="AK152" s="4" t="s">
        <v>5</v>
      </c>
      <c r="AL152" s="4" t="s">
        <v>23</v>
      </c>
      <c r="AM152" s="4" t="s">
        <v>24</v>
      </c>
      <c r="AN152" s="4" t="s">
        <v>8</v>
      </c>
      <c r="AO152" s="4" t="s">
        <v>5</v>
      </c>
      <c r="AP152" s="5" t="s">
        <v>21</v>
      </c>
      <c r="AQ152" s="5">
        <v>0</v>
      </c>
      <c r="AR152" s="5">
        <v>1</v>
      </c>
      <c r="AS152" s="4">
        <v>0</v>
      </c>
      <c r="AT152" s="5" t="s">
        <v>5</v>
      </c>
      <c r="AU152" s="4">
        <v>0</v>
      </c>
      <c r="AV152" s="5" t="s">
        <v>5</v>
      </c>
      <c r="AW152" s="4">
        <v>0</v>
      </c>
      <c r="AX152" s="4" t="s">
        <v>5</v>
      </c>
      <c r="AY152" s="5" t="s">
        <v>26</v>
      </c>
      <c r="AZ152" s="4">
        <v>11</v>
      </c>
      <c r="BA152" s="4" t="s">
        <v>8</v>
      </c>
      <c r="BB152" s="5" t="s">
        <v>8</v>
      </c>
      <c r="BC152" s="5">
        <v>1</v>
      </c>
      <c r="BD152" s="4">
        <v>4</v>
      </c>
      <c r="BE152" s="4" t="s">
        <v>8</v>
      </c>
      <c r="BF152" s="4" t="s">
        <v>14</v>
      </c>
      <c r="BG152" s="4" t="s">
        <v>5</v>
      </c>
      <c r="BH152" s="4" t="s">
        <v>8</v>
      </c>
      <c r="BI152" s="4" t="s">
        <v>11</v>
      </c>
      <c r="BJ152" s="4" t="s">
        <v>13</v>
      </c>
      <c r="BK152" s="4" t="s">
        <v>11</v>
      </c>
      <c r="BL152" s="5" t="s">
        <v>11</v>
      </c>
      <c r="BM152" s="5">
        <v>12</v>
      </c>
      <c r="BN152" s="4">
        <v>8</v>
      </c>
      <c r="BO152" s="4" t="s">
        <v>8</v>
      </c>
      <c r="BP152" s="4" t="s">
        <v>11</v>
      </c>
      <c r="BQ152" s="4" t="s">
        <v>11</v>
      </c>
      <c r="BR152" s="4" t="s">
        <v>11</v>
      </c>
      <c r="BS152" s="5" t="s">
        <v>11</v>
      </c>
      <c r="BT152" s="5" t="s">
        <v>11</v>
      </c>
      <c r="BU152" s="5">
        <v>0</v>
      </c>
      <c r="BV152" s="5">
        <v>0</v>
      </c>
      <c r="BW152" s="4">
        <v>0</v>
      </c>
      <c r="BX152" s="5">
        <v>0</v>
      </c>
      <c r="BY152" s="5" t="s">
        <v>11</v>
      </c>
      <c r="BZ152" s="4">
        <v>0</v>
      </c>
      <c r="CA152" s="5">
        <v>0</v>
      </c>
      <c r="CB152" s="4" t="s">
        <v>8</v>
      </c>
      <c r="CC152" s="4">
        <v>0</v>
      </c>
      <c r="CD152" s="4" t="s">
        <v>15</v>
      </c>
      <c r="CE152" s="4" t="s">
        <v>11</v>
      </c>
      <c r="CF152" s="26" t="s">
        <v>8</v>
      </c>
      <c r="CG152" s="35" t="s">
        <v>1538</v>
      </c>
      <c r="CH152" s="27">
        <f>VLOOKUP(E152,Criterio_Invierno!$B$5:$C$8,2,0)</f>
        <v>7.5</v>
      </c>
      <c r="CI152" s="24">
        <f>+VLOOKUP(F152,Criterio_Invierno!$B$10:$C$13,2,0)</f>
        <v>5</v>
      </c>
      <c r="CJ152" s="29">
        <f>+IF(X152="Mañana y tarde",Criterio_Invierno!$C$16,IF(X152="Solo mañana",Criterio_Invierno!$C$15,Criterio_Invierno!$C$17))</f>
        <v>5</v>
      </c>
      <c r="CK152" s="24">
        <f>+IF(S152=0,Criterio_Invierno!$C$22,IF(S152&lt;Criterio_Invierno!$B$20,Criterio_Invierno!$C$20,IF(S152&lt;Criterio_Invierno!$B$21,Criterio_Invierno!$C$21,0)))*IF(AN152="SI",Criterio_Invierno!$F$20,Criterio_Invierno!$F$21)*IF(AI152="SI",Criterio_Invierno!$J$20,Criterio_Invierno!$J$21)</f>
        <v>15</v>
      </c>
      <c r="CL152" s="29">
        <f>(IF(AE152="NO",Criterio_Invierno!$C$25,IF(AE152="SI",Criterio_Invierno!$C$26,0))+VLOOKUP(AF152,Criterio_Invierno!$E$25:$F$29,2,FALSE)+IF(AK152="-",Criterio_Invierno!$I$30,IF(ISERROR(VLOOKUP(CONCATENATE(AL152,"-",AM152),Criterio_Invierno!$H$25:$I$29,2,FALSE)),Criterio_Invierno!$I$29,VLOOKUP(CONCATENATE(AL152,"-",AM152),Criterio_Invierno!$H$25:$I$29,2,FALSE))))*IF(AG152="SI",Criterio_Invierno!$L$25,Criterio_Invierno!$L$26)</f>
        <v>10</v>
      </c>
      <c r="CM152" s="24">
        <f>+IF(AR152&gt;Criterio_Invierno!$B$33,Criterio_Invierno!$C$33,0)+IF(AU152&gt;Criterio_Invierno!$E$33,Criterio_Invierno!$F$33,0)+IF(BG152="NO",Criterio_Invierno!$I$33,0)</f>
        <v>0</v>
      </c>
      <c r="CN152" s="24">
        <f>+IF(V152&gt;=Criterio_Invierno!$B$36,Criterio_Invierno!$C$37,IF(V152&gt;=Criterio_Invierno!$B$35,Criterio_Invierno!$C$36,Criterio_Invierno!$C$35))</f>
        <v>1</v>
      </c>
      <c r="CO152" s="30">
        <f>IF(CD152="-",Criterio_Invierno!$G$40,VLOOKUP(CE152,Criterio_Invierno!$B$39:$C$46,2,FALSE))</f>
        <v>1</v>
      </c>
      <c r="CP152" s="28">
        <f>+VLOOKUP(F152,Criterio_Verano!$B$5:$C$7,2,FALSE)</f>
        <v>40</v>
      </c>
      <c r="CQ152" s="24">
        <f>+IF(AA152="SI",Criterio_Verano!$C$10,IF(AB152="SI",Criterio_Verano!$C$13,IF(Z152="SI",Criterio_Verano!$C$11,Criterio_Verano!$D$12)))</f>
        <v>20</v>
      </c>
      <c r="CR152" s="24">
        <f>+IF(S152=0,Criterio_Verano!$C$18,IF(S152&lt;Criterio_Verano!$B$16,Criterio_Verano!$C$16,IF(S152&lt;Criterio_Verano!$B$17,Criterio_Verano!$C$17,Criterio_Verano!$C$18)))+IF(AE152="NO",Criterio_Verano!$F$17,Criterio_Verano!$F$16)</f>
        <v>12.5</v>
      </c>
      <c r="CS152" s="31">
        <f>+IF(AK152="NO",Criterio_Verano!$C$23,IF(AL152="PERSIANAS",Criterio_Verano!$C$21,Criterio_Verano!$C$22)+IF(AM152="DEFICIENTE",Criterio_Verano!$F$22,Criterio_Verano!$F$21))</f>
        <v>0</v>
      </c>
    </row>
    <row r="153" spans="1:97">
      <c r="A153" s="2" t="s">
        <v>1222</v>
      </c>
      <c r="B153" s="4" t="s">
        <v>1</v>
      </c>
      <c r="C153" s="29">
        <f t="shared" si="6"/>
        <v>138.75</v>
      </c>
      <c r="D153" s="24">
        <f t="shared" si="7"/>
        <v>72.5</v>
      </c>
      <c r="E153" s="2" t="s">
        <v>139</v>
      </c>
      <c r="F153" s="3">
        <v>4</v>
      </c>
      <c r="G153" s="4" t="s">
        <v>193</v>
      </c>
      <c r="H153" s="4" t="s">
        <v>34</v>
      </c>
      <c r="I153" s="4" t="s">
        <v>554</v>
      </c>
      <c r="J153" s="29" t="str">
        <f>VLOOKUP(I153,SEV_20000!$B$2:$D$89,3,FALSE)</f>
        <v>Sí</v>
      </c>
      <c r="K153" s="4" t="s">
        <v>1223</v>
      </c>
      <c r="L153" s="4" t="s">
        <v>2</v>
      </c>
      <c r="M153" s="4" t="s">
        <v>1224</v>
      </c>
      <c r="N153" s="4" t="s">
        <v>1225</v>
      </c>
      <c r="O153" s="4" t="s">
        <v>1226</v>
      </c>
      <c r="P153" s="4" t="s">
        <v>1227</v>
      </c>
      <c r="Q153" s="4" t="s">
        <v>3</v>
      </c>
      <c r="R153" s="5" t="s">
        <v>858</v>
      </c>
      <c r="S153" s="4">
        <v>1994</v>
      </c>
      <c r="T153" s="5" t="s">
        <v>13</v>
      </c>
      <c r="U153" s="5">
        <v>0</v>
      </c>
      <c r="V153" s="5">
        <v>253</v>
      </c>
      <c r="W153" s="4">
        <v>11</v>
      </c>
      <c r="X153" s="4" t="s">
        <v>16</v>
      </c>
      <c r="Y153" s="4" t="s">
        <v>5</v>
      </c>
      <c r="Z153" s="42" t="s">
        <v>5</v>
      </c>
      <c r="AA153" s="4"/>
      <c r="AB153" s="4" t="s">
        <v>8</v>
      </c>
      <c r="AC153" s="4" t="s">
        <v>5</v>
      </c>
      <c r="AD153" s="4" t="s">
        <v>17</v>
      </c>
      <c r="AE153" s="4" t="s">
        <v>8</v>
      </c>
      <c r="AF153" s="4" t="s">
        <v>22</v>
      </c>
      <c r="AG153" s="4" t="s">
        <v>5</v>
      </c>
      <c r="AH153" s="4" t="s">
        <v>25</v>
      </c>
      <c r="AI153" s="4" t="s">
        <v>5</v>
      </c>
      <c r="AJ153" s="4" t="s">
        <v>10</v>
      </c>
      <c r="AK153" s="4" t="s">
        <v>5</v>
      </c>
      <c r="AL153" s="4" t="s">
        <v>19</v>
      </c>
      <c r="AM153" s="4" t="s">
        <v>24</v>
      </c>
      <c r="AN153" s="4" t="s">
        <v>8</v>
      </c>
      <c r="AO153" s="4" t="s">
        <v>5</v>
      </c>
      <c r="AP153" s="5" t="s">
        <v>21</v>
      </c>
      <c r="AQ153" s="5">
        <v>4219</v>
      </c>
      <c r="AR153" s="5">
        <v>0</v>
      </c>
      <c r="AS153" s="4">
        <v>4</v>
      </c>
      <c r="AT153" s="5" t="s">
        <v>5</v>
      </c>
      <c r="AU153" s="4">
        <v>0</v>
      </c>
      <c r="AV153" s="5" t="s">
        <v>5</v>
      </c>
      <c r="AW153" s="4">
        <v>1</v>
      </c>
      <c r="AX153" s="4" t="s">
        <v>5</v>
      </c>
      <c r="AY153" s="5" t="s">
        <v>26</v>
      </c>
      <c r="AZ153" s="4">
        <v>11</v>
      </c>
      <c r="BA153" s="4" t="s">
        <v>5</v>
      </c>
      <c r="BB153" s="5" t="s">
        <v>8</v>
      </c>
      <c r="BC153" s="5">
        <v>2</v>
      </c>
      <c r="BD153" s="4">
        <v>4</v>
      </c>
      <c r="BE153" s="4" t="s">
        <v>8</v>
      </c>
      <c r="BF153" s="4" t="s">
        <v>14</v>
      </c>
      <c r="BG153" s="4" t="s">
        <v>5</v>
      </c>
      <c r="BH153" s="4" t="s">
        <v>8</v>
      </c>
      <c r="BI153" s="4" t="s">
        <v>11</v>
      </c>
      <c r="BJ153" s="4" t="s">
        <v>13</v>
      </c>
      <c r="BK153" s="4" t="s">
        <v>11</v>
      </c>
      <c r="BL153" s="5" t="s">
        <v>11</v>
      </c>
      <c r="BM153" s="5">
        <v>11</v>
      </c>
      <c r="BN153" s="4">
        <v>10</v>
      </c>
      <c r="BO153" s="4" t="s">
        <v>8</v>
      </c>
      <c r="BP153" s="4" t="s">
        <v>11</v>
      </c>
      <c r="BQ153" s="4" t="s">
        <v>11</v>
      </c>
      <c r="BR153" s="4" t="s">
        <v>11</v>
      </c>
      <c r="BS153" s="5" t="s">
        <v>11</v>
      </c>
      <c r="BT153" s="5" t="s">
        <v>11</v>
      </c>
      <c r="BU153" s="5">
        <v>0</v>
      </c>
      <c r="BV153" s="5">
        <v>0</v>
      </c>
      <c r="BW153" s="4">
        <v>0</v>
      </c>
      <c r="BX153" s="5">
        <v>0</v>
      </c>
      <c r="BY153" s="5" t="s">
        <v>11</v>
      </c>
      <c r="BZ153" s="4">
        <v>0</v>
      </c>
      <c r="CA153" s="5">
        <v>0</v>
      </c>
      <c r="CB153" s="4" t="s">
        <v>8</v>
      </c>
      <c r="CC153" s="4">
        <v>0</v>
      </c>
      <c r="CD153" s="4" t="s">
        <v>15</v>
      </c>
      <c r="CE153" s="4" t="s">
        <v>11</v>
      </c>
      <c r="CF153" s="26" t="s">
        <v>15</v>
      </c>
      <c r="CG153" s="35" t="s">
        <v>1695</v>
      </c>
      <c r="CH153" s="27">
        <f>VLOOKUP(E153,Criterio_Invierno!$B$5:$C$8,2,0)</f>
        <v>7.5</v>
      </c>
      <c r="CI153" s="24">
        <f>+VLOOKUP(F153,Criterio_Invierno!$B$10:$C$13,2,0)</f>
        <v>5</v>
      </c>
      <c r="CJ153" s="29">
        <f>+IF(X153="Mañana y tarde",Criterio_Invierno!$C$16,IF(X153="Solo mañana",Criterio_Invierno!$C$15,Criterio_Invierno!$C$17))</f>
        <v>15</v>
      </c>
      <c r="CK153" s="24">
        <f>+IF(S153=0,Criterio_Invierno!$C$22,IF(S153&lt;Criterio_Invierno!$B$20,Criterio_Invierno!$C$20,IF(S153&lt;Criterio_Invierno!$B$21,Criterio_Invierno!$C$21,0)))*IF(AN153="SI",Criterio_Invierno!$F$20,Criterio_Invierno!$F$21)*IF(AI153="SI",Criterio_Invierno!$J$20,Criterio_Invierno!$J$21)</f>
        <v>15</v>
      </c>
      <c r="CL153" s="29">
        <f>(IF(AE153="NO",Criterio_Invierno!$C$25,IF(AE153="SI",Criterio_Invierno!$C$26,0))+VLOOKUP(AF153,Criterio_Invierno!$E$25:$F$29,2,FALSE)+IF(AK153="-",Criterio_Invierno!$I$30,IF(ISERROR(VLOOKUP(CONCATENATE(AL153,"-",AM153),Criterio_Invierno!$H$25:$I$29,2,FALSE)),Criterio_Invierno!$I$29,VLOOKUP(CONCATENATE(AL153,"-",AM153),Criterio_Invierno!$H$25:$I$29,2,FALSE))))*IF(AG153="SI",Criterio_Invierno!$L$25,Criterio_Invierno!$L$26)</f>
        <v>50</v>
      </c>
      <c r="CM153" s="24">
        <f>+IF(AR153&gt;Criterio_Invierno!$B$33,Criterio_Invierno!$C$33,0)+IF(AU153&gt;Criterio_Invierno!$E$33,Criterio_Invierno!$F$33,0)+IF(BG153="NO",Criterio_Invierno!$I$33,0)</f>
        <v>0</v>
      </c>
      <c r="CN153" s="24">
        <f>+IF(V153&gt;=Criterio_Invierno!$B$36,Criterio_Invierno!$C$37,IF(V153&gt;=Criterio_Invierno!$B$35,Criterio_Invierno!$C$36,Criterio_Invierno!$C$35))</f>
        <v>1.5</v>
      </c>
      <c r="CO153" s="30">
        <f>IF(CD153="-",Criterio_Invierno!$G$40,VLOOKUP(CE153,Criterio_Invierno!$B$39:$C$46,2,FALSE))</f>
        <v>1</v>
      </c>
      <c r="CP153" s="28">
        <f>+VLOOKUP(F153,Criterio_Verano!$B$5:$C$7,2,FALSE)</f>
        <v>40</v>
      </c>
      <c r="CQ153" s="24">
        <f>+IF(AA153="SI",Criterio_Verano!$C$10,IF(AB153="SI",Criterio_Verano!$C$13,IF(Z153="SI",Criterio_Verano!$C$11,Criterio_Verano!$D$12)))</f>
        <v>10</v>
      </c>
      <c r="CR153" s="24">
        <f>+IF(S153=0,Criterio_Verano!$C$18,IF(S153&lt;Criterio_Verano!$B$16,Criterio_Verano!$C$16,IF(S153&lt;Criterio_Verano!$B$17,Criterio_Verano!$C$17,Criterio_Verano!$C$18)))+IF(AE153="NO",Criterio_Verano!$F$17,Criterio_Verano!$F$16)</f>
        <v>12.5</v>
      </c>
      <c r="CS153" s="31">
        <f>+IF(AK153="NO",Criterio_Verano!$C$23,IF(AL153="PERSIANAS",Criterio_Verano!$C$21,Criterio_Verano!$C$22)+IF(AM153="DEFICIENTE",Criterio_Verano!$F$22,Criterio_Verano!$F$21))</f>
        <v>10</v>
      </c>
    </row>
    <row r="154" spans="1:97">
      <c r="A154" s="2" t="s">
        <v>859</v>
      </c>
      <c r="B154" s="4" t="s">
        <v>1</v>
      </c>
      <c r="C154" s="29">
        <f t="shared" si="6"/>
        <v>116.25</v>
      </c>
      <c r="D154" s="24">
        <f t="shared" si="7"/>
        <v>72.5</v>
      </c>
      <c r="E154" s="2" t="s">
        <v>139</v>
      </c>
      <c r="F154" s="3">
        <v>4</v>
      </c>
      <c r="G154" s="4" t="s">
        <v>860</v>
      </c>
      <c r="H154" s="4" t="s">
        <v>34</v>
      </c>
      <c r="I154" s="4" t="s">
        <v>861</v>
      </c>
      <c r="J154" s="29" t="str">
        <f>VLOOKUP(I154,SEV_20000!$B$2:$D$89,3,FALSE)</f>
        <v>Sí</v>
      </c>
      <c r="K154" s="4" t="s">
        <v>862</v>
      </c>
      <c r="L154" s="4" t="s">
        <v>2</v>
      </c>
      <c r="M154" s="4" t="s">
        <v>863</v>
      </c>
      <c r="N154" s="4" t="s">
        <v>864</v>
      </c>
      <c r="O154" s="4" t="s">
        <v>865</v>
      </c>
      <c r="P154" s="4" t="s">
        <v>866</v>
      </c>
      <c r="Q154" s="4" t="s">
        <v>30</v>
      </c>
      <c r="R154" s="5" t="s">
        <v>868</v>
      </c>
      <c r="S154" s="4">
        <v>1982</v>
      </c>
      <c r="T154" s="5" t="s">
        <v>13</v>
      </c>
      <c r="U154" s="5">
        <v>0</v>
      </c>
      <c r="V154" s="5">
        <v>413</v>
      </c>
      <c r="W154" s="4">
        <v>14</v>
      </c>
      <c r="X154" s="4" t="s">
        <v>4</v>
      </c>
      <c r="Y154" s="4" t="s">
        <v>8</v>
      </c>
      <c r="Z154" s="42" t="s">
        <v>5</v>
      </c>
      <c r="AA154" s="4"/>
      <c r="AB154" s="4" t="s">
        <v>8</v>
      </c>
      <c r="AC154" s="4" t="s">
        <v>8</v>
      </c>
      <c r="AD154" s="4" t="s">
        <v>17</v>
      </c>
      <c r="AE154" s="4" t="s">
        <v>8</v>
      </c>
      <c r="AF154" s="4" t="s">
        <v>7</v>
      </c>
      <c r="AG154" s="4" t="s">
        <v>5</v>
      </c>
      <c r="AH154" s="4" t="s">
        <v>18</v>
      </c>
      <c r="AI154" s="4" t="s">
        <v>5</v>
      </c>
      <c r="AJ154" s="4" t="s">
        <v>29</v>
      </c>
      <c r="AK154" s="4" t="s">
        <v>5</v>
      </c>
      <c r="AL154" s="4" t="s">
        <v>19</v>
      </c>
      <c r="AM154" s="4" t="s">
        <v>24</v>
      </c>
      <c r="AN154" s="4" t="s">
        <v>5</v>
      </c>
      <c r="AO154" s="4" t="s">
        <v>8</v>
      </c>
      <c r="AP154" s="5" t="s">
        <v>11</v>
      </c>
      <c r="AQ154" s="5">
        <v>0</v>
      </c>
      <c r="AR154" s="5">
        <v>0</v>
      </c>
      <c r="AS154" s="4">
        <v>0</v>
      </c>
      <c r="AT154" s="5" t="s">
        <v>11</v>
      </c>
      <c r="AU154" s="4">
        <v>0</v>
      </c>
      <c r="AV154" s="5" t="s">
        <v>8</v>
      </c>
      <c r="AW154" s="4">
        <v>0</v>
      </c>
      <c r="AX154" s="4" t="s">
        <v>5</v>
      </c>
      <c r="AY154" s="5" t="s">
        <v>26</v>
      </c>
      <c r="AZ154" s="4">
        <v>14</v>
      </c>
      <c r="BA154" s="4" t="s">
        <v>8</v>
      </c>
      <c r="BB154" s="5" t="s">
        <v>8</v>
      </c>
      <c r="BC154" s="5">
        <v>4</v>
      </c>
      <c r="BD154" s="4">
        <v>10</v>
      </c>
      <c r="BE154" s="4" t="s">
        <v>8</v>
      </c>
      <c r="BF154" s="4" t="s">
        <v>14</v>
      </c>
      <c r="BG154" s="4" t="s">
        <v>5</v>
      </c>
      <c r="BH154" s="4" t="s">
        <v>8</v>
      </c>
      <c r="BI154" s="4" t="s">
        <v>11</v>
      </c>
      <c r="BJ154" s="4" t="s">
        <v>13</v>
      </c>
      <c r="BK154" s="4" t="s">
        <v>11</v>
      </c>
      <c r="BL154" s="5" t="s">
        <v>11</v>
      </c>
      <c r="BM154" s="5">
        <v>14</v>
      </c>
      <c r="BN154" s="4">
        <v>10</v>
      </c>
      <c r="BO154" s="4" t="s">
        <v>8</v>
      </c>
      <c r="BP154" s="4" t="s">
        <v>11</v>
      </c>
      <c r="BQ154" s="4" t="s">
        <v>11</v>
      </c>
      <c r="BR154" s="4" t="s">
        <v>11</v>
      </c>
      <c r="BS154" s="5" t="s">
        <v>11</v>
      </c>
      <c r="BT154" s="5" t="s">
        <v>11</v>
      </c>
      <c r="BU154" s="5">
        <v>0</v>
      </c>
      <c r="BV154" s="5">
        <v>0</v>
      </c>
      <c r="BW154" s="4">
        <v>0</v>
      </c>
      <c r="BX154" s="5">
        <v>0</v>
      </c>
      <c r="BY154" s="5" t="s">
        <v>11</v>
      </c>
      <c r="BZ154" s="4">
        <v>0</v>
      </c>
      <c r="CA154" s="5">
        <v>0</v>
      </c>
      <c r="CB154" s="4" t="s">
        <v>8</v>
      </c>
      <c r="CC154" s="4">
        <v>0</v>
      </c>
      <c r="CD154" s="4" t="s">
        <v>15</v>
      </c>
      <c r="CE154" s="4" t="s">
        <v>11</v>
      </c>
      <c r="CF154" s="26" t="s">
        <v>15</v>
      </c>
      <c r="CG154" s="35" t="s">
        <v>1631</v>
      </c>
      <c r="CH154" s="27">
        <f>VLOOKUP(E154,Criterio_Invierno!$B$5:$C$8,2,0)</f>
        <v>7.5</v>
      </c>
      <c r="CI154" s="24">
        <f>+VLOOKUP(F154,Criterio_Invierno!$B$10:$C$13,2,0)</f>
        <v>5</v>
      </c>
      <c r="CJ154" s="29">
        <f>+IF(X154="Mañana y tarde",Criterio_Invierno!$C$16,IF(X154="Solo mañana",Criterio_Invierno!$C$15,Criterio_Invierno!$C$17))</f>
        <v>5</v>
      </c>
      <c r="CK154" s="24">
        <f>+IF(S154=0,Criterio_Invierno!$C$22,IF(S154&lt;Criterio_Invierno!$B$20,Criterio_Invierno!$C$20,IF(S154&lt;Criterio_Invierno!$B$21,Criterio_Invierno!$C$21,0)))*IF(AN154="SI",Criterio_Invierno!$F$20,Criterio_Invierno!$F$21)*IF(AI154="SI",Criterio_Invierno!$J$20,Criterio_Invierno!$J$21)</f>
        <v>30</v>
      </c>
      <c r="CL154" s="29">
        <f>(IF(AE154="NO",Criterio_Invierno!$C$25,IF(AE154="SI",Criterio_Invierno!$C$26,0))+VLOOKUP(AF154,Criterio_Invierno!$E$25:$F$29,2,FALSE)+IF(AK154="-",Criterio_Invierno!$I$30,IF(ISERROR(VLOOKUP(CONCATENATE(AL154,"-",AM154),Criterio_Invierno!$H$25:$I$29,2,FALSE)),Criterio_Invierno!$I$29,VLOOKUP(CONCATENATE(AL154,"-",AM154),Criterio_Invierno!$H$25:$I$29,2,FALSE))))*IF(AG154="SI",Criterio_Invierno!$L$25,Criterio_Invierno!$L$26)</f>
        <v>30</v>
      </c>
      <c r="CM154" s="24">
        <f>+IF(AR154&gt;Criterio_Invierno!$B$33,Criterio_Invierno!$C$33,0)+IF(AU154&gt;Criterio_Invierno!$E$33,Criterio_Invierno!$F$33,0)+IF(BG154="NO",Criterio_Invierno!$I$33,0)</f>
        <v>0</v>
      </c>
      <c r="CN154" s="24">
        <f>+IF(V154&gt;=Criterio_Invierno!$B$36,Criterio_Invierno!$C$37,IF(V154&gt;=Criterio_Invierno!$B$35,Criterio_Invierno!$C$36,Criterio_Invierno!$C$35))</f>
        <v>1.5</v>
      </c>
      <c r="CO154" s="30">
        <f>IF(CD154="-",Criterio_Invierno!$G$40,VLOOKUP(CE154,Criterio_Invierno!$B$39:$C$46,2,FALSE))</f>
        <v>1</v>
      </c>
      <c r="CP154" s="28">
        <f>+VLOOKUP(F154,Criterio_Verano!$B$5:$C$7,2,FALSE)</f>
        <v>40</v>
      </c>
      <c r="CQ154" s="24">
        <f>+IF(AA154="SI",Criterio_Verano!$C$10,IF(AB154="SI",Criterio_Verano!$C$13,IF(Z154="SI",Criterio_Verano!$C$11,Criterio_Verano!$D$12)))</f>
        <v>10</v>
      </c>
      <c r="CR154" s="24">
        <f>+IF(S154=0,Criterio_Verano!$C$18,IF(S154&lt;Criterio_Verano!$B$16,Criterio_Verano!$C$16,IF(S154&lt;Criterio_Verano!$B$17,Criterio_Verano!$C$17,Criterio_Verano!$C$18)))+IF(AE154="NO",Criterio_Verano!$F$17,Criterio_Verano!$F$16)</f>
        <v>12.5</v>
      </c>
      <c r="CS154" s="31">
        <f>+IF(AK154="NO",Criterio_Verano!$C$23,IF(AL154="PERSIANAS",Criterio_Verano!$C$21,Criterio_Verano!$C$22)+IF(AM154="DEFICIENTE",Criterio_Verano!$F$22,Criterio_Verano!$F$21))</f>
        <v>10</v>
      </c>
    </row>
    <row r="155" spans="1:97">
      <c r="A155" s="2" t="s">
        <v>588</v>
      </c>
      <c r="B155" s="4" t="s">
        <v>1</v>
      </c>
      <c r="C155" s="29">
        <f t="shared" si="6"/>
        <v>52.5</v>
      </c>
      <c r="D155" s="24">
        <f t="shared" si="7"/>
        <v>72.5</v>
      </c>
      <c r="E155" s="2" t="s">
        <v>139</v>
      </c>
      <c r="F155" s="3">
        <v>4</v>
      </c>
      <c r="G155" s="4" t="s">
        <v>589</v>
      </c>
      <c r="H155" s="4" t="s">
        <v>34</v>
      </c>
      <c r="I155" s="4" t="s">
        <v>300</v>
      </c>
      <c r="J155" s="29" t="str">
        <f>VLOOKUP(I155,SEV_20000!$B$2:$D$89,3,FALSE)</f>
        <v>Sí</v>
      </c>
      <c r="K155" s="4" t="s">
        <v>590</v>
      </c>
      <c r="L155" s="4" t="s">
        <v>44</v>
      </c>
      <c r="M155" s="4" t="s">
        <v>591</v>
      </c>
      <c r="N155" s="4" t="s">
        <v>592</v>
      </c>
      <c r="O155" s="4" t="s">
        <v>593</v>
      </c>
      <c r="P155" s="4" t="s">
        <v>594</v>
      </c>
      <c r="Q155" s="4" t="s">
        <v>30</v>
      </c>
      <c r="R155" s="5" t="s">
        <v>595</v>
      </c>
      <c r="S155" s="4">
        <v>1993</v>
      </c>
      <c r="T155" s="5" t="s">
        <v>13</v>
      </c>
      <c r="U155" s="5">
        <v>2011</v>
      </c>
      <c r="V155" s="5">
        <v>300</v>
      </c>
      <c r="W155" s="4">
        <v>17</v>
      </c>
      <c r="X155" s="4" t="s">
        <v>4</v>
      </c>
      <c r="Y155" s="4" t="s">
        <v>5</v>
      </c>
      <c r="Z155" s="42" t="s">
        <v>5</v>
      </c>
      <c r="AA155" s="4"/>
      <c r="AB155" s="4" t="s">
        <v>5</v>
      </c>
      <c r="AC155" s="4" t="s">
        <v>5</v>
      </c>
      <c r="AD155" s="4" t="s">
        <v>17</v>
      </c>
      <c r="AE155" s="4" t="s">
        <v>8</v>
      </c>
      <c r="AF155" s="4" t="s">
        <v>7</v>
      </c>
      <c r="AG155" s="4" t="s">
        <v>8</v>
      </c>
      <c r="AH155" s="4" t="s">
        <v>18</v>
      </c>
      <c r="AI155" s="4" t="s">
        <v>8</v>
      </c>
      <c r="AJ155" s="4" t="s">
        <v>11</v>
      </c>
      <c r="AK155" s="4" t="s">
        <v>5</v>
      </c>
      <c r="AL155" s="4" t="s">
        <v>23</v>
      </c>
      <c r="AM155" s="4" t="s">
        <v>24</v>
      </c>
      <c r="AN155" s="4" t="s">
        <v>8</v>
      </c>
      <c r="AO155" s="4" t="s">
        <v>8</v>
      </c>
      <c r="AP155" s="5" t="s">
        <v>11</v>
      </c>
      <c r="AQ155" s="5">
        <v>0</v>
      </c>
      <c r="AR155" s="5">
        <v>0</v>
      </c>
      <c r="AS155" s="4">
        <v>0</v>
      </c>
      <c r="AT155" s="5" t="s">
        <v>11</v>
      </c>
      <c r="AU155" s="4">
        <v>0</v>
      </c>
      <c r="AV155" s="5" t="s">
        <v>8</v>
      </c>
      <c r="AW155" s="4">
        <v>0</v>
      </c>
      <c r="AX155" s="4" t="s">
        <v>5</v>
      </c>
      <c r="AY155" s="5" t="s">
        <v>26</v>
      </c>
      <c r="AZ155" s="4">
        <v>17</v>
      </c>
      <c r="BA155" s="4" t="s">
        <v>5</v>
      </c>
      <c r="BB155" s="5" t="s">
        <v>5</v>
      </c>
      <c r="BC155" s="5">
        <v>3</v>
      </c>
      <c r="BD155" s="4">
        <v>6</v>
      </c>
      <c r="BE155" s="4" t="s">
        <v>8</v>
      </c>
      <c r="BF155" s="4" t="s">
        <v>14</v>
      </c>
      <c r="BG155" s="4" t="s">
        <v>5</v>
      </c>
      <c r="BH155" s="4" t="s">
        <v>5</v>
      </c>
      <c r="BI155" s="4" t="s">
        <v>8</v>
      </c>
      <c r="BJ155" s="4" t="s">
        <v>8</v>
      </c>
      <c r="BK155" s="4" t="s">
        <v>5</v>
      </c>
      <c r="BL155" s="5" t="s">
        <v>5</v>
      </c>
      <c r="BM155" s="5">
        <v>17</v>
      </c>
      <c r="BN155" s="4">
        <v>8</v>
      </c>
      <c r="BO155" s="4" t="s">
        <v>8</v>
      </c>
      <c r="BP155" s="4" t="s">
        <v>11</v>
      </c>
      <c r="BQ155" s="4" t="s">
        <v>11</v>
      </c>
      <c r="BR155" s="4" t="s">
        <v>11</v>
      </c>
      <c r="BS155" s="5" t="s">
        <v>11</v>
      </c>
      <c r="BT155" s="5" t="s">
        <v>11</v>
      </c>
      <c r="BU155" s="5">
        <v>0</v>
      </c>
      <c r="BV155" s="5">
        <v>0</v>
      </c>
      <c r="BW155" s="4">
        <v>0</v>
      </c>
      <c r="BX155" s="5">
        <v>0</v>
      </c>
      <c r="BY155" s="5" t="s">
        <v>11</v>
      </c>
      <c r="BZ155" s="4">
        <v>0</v>
      </c>
      <c r="CA155" s="5">
        <v>0</v>
      </c>
      <c r="CB155" s="4" t="s">
        <v>8</v>
      </c>
      <c r="CC155" s="4">
        <v>0</v>
      </c>
      <c r="CD155" s="4" t="s">
        <v>8</v>
      </c>
      <c r="CE155" s="4" t="s">
        <v>11</v>
      </c>
      <c r="CF155" s="26" t="s">
        <v>8</v>
      </c>
      <c r="CG155" s="35" t="s">
        <v>1585</v>
      </c>
      <c r="CH155" s="27">
        <f>VLOOKUP(E155,Criterio_Invierno!$B$5:$C$8,2,0)</f>
        <v>7.5</v>
      </c>
      <c r="CI155" s="24">
        <f>+VLOOKUP(F155,Criterio_Invierno!$B$10:$C$13,2,0)</f>
        <v>5</v>
      </c>
      <c r="CJ155" s="29">
        <f>+IF(X155="Mañana y tarde",Criterio_Invierno!$C$16,IF(X155="Solo mañana",Criterio_Invierno!$C$15,Criterio_Invierno!$C$17))</f>
        <v>5</v>
      </c>
      <c r="CK155" s="24">
        <f>+IF(S155=0,Criterio_Invierno!$C$22,IF(S155&lt;Criterio_Invierno!$B$20,Criterio_Invierno!$C$20,IF(S155&lt;Criterio_Invierno!$B$21,Criterio_Invierno!$C$21,0)))*IF(AN155="SI",Criterio_Invierno!$F$20,Criterio_Invierno!$F$21)*IF(AI155="SI",Criterio_Invierno!$J$20,Criterio_Invierno!$J$21)</f>
        <v>7.5</v>
      </c>
      <c r="CL155" s="29">
        <f>(IF(AE155="NO",Criterio_Invierno!$C$25,IF(AE155="SI",Criterio_Invierno!$C$26,0))+VLOOKUP(AF155,Criterio_Invierno!$E$25:$F$29,2,FALSE)+IF(AK155="-",Criterio_Invierno!$I$30,IF(ISERROR(VLOOKUP(CONCATENATE(AL155,"-",AM155),Criterio_Invierno!$H$25:$I$29,2,FALSE)),Criterio_Invierno!$I$29,VLOOKUP(CONCATENATE(AL155,"-",AM155),Criterio_Invierno!$H$25:$I$29,2,FALSE))))*IF(AG155="SI",Criterio_Invierno!$L$25,Criterio_Invierno!$L$26)</f>
        <v>10</v>
      </c>
      <c r="CM155" s="24">
        <f>+IF(AR155&gt;Criterio_Invierno!$B$33,Criterio_Invierno!$C$33,0)+IF(AU155&gt;Criterio_Invierno!$E$33,Criterio_Invierno!$F$33,0)+IF(BG155="NO",Criterio_Invierno!$I$33,0)</f>
        <v>0</v>
      </c>
      <c r="CN155" s="24">
        <f>+IF(V155&gt;=Criterio_Invierno!$B$36,Criterio_Invierno!$C$37,IF(V155&gt;=Criterio_Invierno!$B$35,Criterio_Invierno!$C$36,Criterio_Invierno!$C$35))</f>
        <v>1.5</v>
      </c>
      <c r="CO155" s="30">
        <f>IF(CD155="-",Criterio_Invierno!$G$40,VLOOKUP(CE155,Criterio_Invierno!$B$39:$C$46,2,FALSE))</f>
        <v>1</v>
      </c>
      <c r="CP155" s="28">
        <f>+VLOOKUP(F155,Criterio_Verano!$B$5:$C$7,2,FALSE)</f>
        <v>40</v>
      </c>
      <c r="CQ155" s="24">
        <f>+IF(AA155="SI",Criterio_Verano!$C$10,IF(AB155="SI",Criterio_Verano!$C$13,IF(Z155="SI",Criterio_Verano!$C$11,Criterio_Verano!$D$12)))</f>
        <v>20</v>
      </c>
      <c r="CR155" s="24">
        <f>+IF(S155=0,Criterio_Verano!$C$18,IF(S155&lt;Criterio_Verano!$B$16,Criterio_Verano!$C$16,IF(S155&lt;Criterio_Verano!$B$17,Criterio_Verano!$C$17,Criterio_Verano!$C$18)))+IF(AE155="NO",Criterio_Verano!$F$17,Criterio_Verano!$F$16)</f>
        <v>12.5</v>
      </c>
      <c r="CS155" s="31">
        <f>+IF(AK155="NO",Criterio_Verano!$C$23,IF(AL155="PERSIANAS",Criterio_Verano!$C$21,Criterio_Verano!$C$22)+IF(AM155="DEFICIENTE",Criterio_Verano!$F$22,Criterio_Verano!$F$21))</f>
        <v>0</v>
      </c>
    </row>
    <row r="156" spans="1:97">
      <c r="A156" s="2" t="s">
        <v>1333</v>
      </c>
      <c r="B156" s="4" t="s">
        <v>1</v>
      </c>
      <c r="C156" s="29">
        <f t="shared" si="6"/>
        <v>86.25</v>
      </c>
      <c r="D156" s="24">
        <f t="shared" si="7"/>
        <v>72.5</v>
      </c>
      <c r="E156" s="2" t="s">
        <v>139</v>
      </c>
      <c r="F156" s="3">
        <v>4</v>
      </c>
      <c r="G156" s="4" t="s">
        <v>1334</v>
      </c>
      <c r="H156" s="4" t="s">
        <v>34</v>
      </c>
      <c r="I156" s="4" t="s">
        <v>488</v>
      </c>
      <c r="J156" s="29" t="str">
        <f>VLOOKUP(I156,SEV_20000!$B$2:$D$89,3,FALSE)</f>
        <v>Sí</v>
      </c>
      <c r="K156" s="4" t="s">
        <v>1335</v>
      </c>
      <c r="L156" s="4" t="s">
        <v>2</v>
      </c>
      <c r="M156" s="4" t="s">
        <v>1336</v>
      </c>
      <c r="N156" s="4" t="s">
        <v>1337</v>
      </c>
      <c r="O156" s="4" t="s">
        <v>1338</v>
      </c>
      <c r="P156" s="4" t="s">
        <v>1339</v>
      </c>
      <c r="Q156" s="4" t="s">
        <v>3</v>
      </c>
      <c r="R156" s="5" t="s">
        <v>1275</v>
      </c>
      <c r="S156" s="4">
        <v>1982</v>
      </c>
      <c r="T156" s="5" t="s">
        <v>1340</v>
      </c>
      <c r="U156" s="5">
        <v>1982</v>
      </c>
      <c r="V156" s="5">
        <v>252</v>
      </c>
      <c r="W156" s="4">
        <v>18</v>
      </c>
      <c r="X156" s="4" t="s">
        <v>16</v>
      </c>
      <c r="Y156" s="4" t="s">
        <v>5</v>
      </c>
      <c r="Z156" s="38" t="s">
        <v>5</v>
      </c>
      <c r="AA156" s="4"/>
      <c r="AB156" s="4" t="s">
        <v>5</v>
      </c>
      <c r="AC156" s="4" t="s">
        <v>5</v>
      </c>
      <c r="AD156" s="4" t="s">
        <v>6</v>
      </c>
      <c r="AE156" s="4" t="s">
        <v>5</v>
      </c>
      <c r="AF156" s="4" t="s">
        <v>22</v>
      </c>
      <c r="AG156" s="4" t="s">
        <v>8</v>
      </c>
      <c r="AH156" s="4" t="s">
        <v>9</v>
      </c>
      <c r="AI156" s="4" t="s">
        <v>5</v>
      </c>
      <c r="AJ156" s="4" t="s">
        <v>10</v>
      </c>
      <c r="AK156" s="4" t="s">
        <v>5</v>
      </c>
      <c r="AL156" s="4" t="s">
        <v>19</v>
      </c>
      <c r="AM156" s="4" t="s">
        <v>24</v>
      </c>
      <c r="AN156" s="4" t="s">
        <v>8</v>
      </c>
      <c r="AO156" s="4" t="s">
        <v>5</v>
      </c>
      <c r="AP156" s="5" t="s">
        <v>21</v>
      </c>
      <c r="AQ156" s="5">
        <v>2500</v>
      </c>
      <c r="AR156" s="5">
        <v>0</v>
      </c>
      <c r="AS156" s="4">
        <v>5</v>
      </c>
      <c r="AT156" s="5" t="s">
        <v>5</v>
      </c>
      <c r="AU156" s="4">
        <v>0</v>
      </c>
      <c r="AV156" s="5" t="s">
        <v>8</v>
      </c>
      <c r="AW156" s="4">
        <v>0</v>
      </c>
      <c r="AX156" s="4" t="s">
        <v>8</v>
      </c>
      <c r="AY156" s="5" t="s">
        <v>11</v>
      </c>
      <c r="AZ156" s="4">
        <v>0</v>
      </c>
      <c r="BA156" s="4" t="s">
        <v>13</v>
      </c>
      <c r="BB156" s="5" t="s">
        <v>11</v>
      </c>
      <c r="BC156" s="5">
        <v>0</v>
      </c>
      <c r="BD156" s="4">
        <v>0</v>
      </c>
      <c r="BE156" s="4" t="s">
        <v>8</v>
      </c>
      <c r="BF156" s="4" t="s">
        <v>14</v>
      </c>
      <c r="BG156" s="4" t="s">
        <v>5</v>
      </c>
      <c r="BH156" s="4" t="s">
        <v>8</v>
      </c>
      <c r="BI156" s="4" t="s">
        <v>11</v>
      </c>
      <c r="BJ156" s="4" t="s">
        <v>13</v>
      </c>
      <c r="BK156" s="4" t="s">
        <v>11</v>
      </c>
      <c r="BL156" s="5" t="s">
        <v>11</v>
      </c>
      <c r="BM156" s="5">
        <v>0</v>
      </c>
      <c r="BN156" s="4">
        <v>0</v>
      </c>
      <c r="BO156" s="4" t="s">
        <v>8</v>
      </c>
      <c r="BP156" s="4" t="s">
        <v>11</v>
      </c>
      <c r="BQ156" s="4" t="s">
        <v>11</v>
      </c>
      <c r="BR156" s="4" t="s">
        <v>11</v>
      </c>
      <c r="BS156" s="5" t="s">
        <v>11</v>
      </c>
      <c r="BT156" s="5" t="s">
        <v>11</v>
      </c>
      <c r="BU156" s="5">
        <v>0</v>
      </c>
      <c r="BV156" s="5">
        <v>0</v>
      </c>
      <c r="BW156" s="4">
        <v>0</v>
      </c>
      <c r="BX156" s="5">
        <v>0</v>
      </c>
      <c r="BY156" s="5" t="s">
        <v>11</v>
      </c>
      <c r="BZ156" s="4">
        <v>0</v>
      </c>
      <c r="CA156" s="5">
        <v>0</v>
      </c>
      <c r="CB156" s="4" t="s">
        <v>8</v>
      </c>
      <c r="CC156" s="4">
        <v>0</v>
      </c>
      <c r="CD156" s="4" t="s">
        <v>15</v>
      </c>
      <c r="CE156" s="4" t="s">
        <v>11</v>
      </c>
      <c r="CF156" s="26" t="s">
        <v>8</v>
      </c>
      <c r="CG156" s="35" t="s">
        <v>1705</v>
      </c>
      <c r="CH156" s="27">
        <f>VLOOKUP(E156,Criterio_Invierno!$B$5:$C$8,2,0)</f>
        <v>7.5</v>
      </c>
      <c r="CI156" s="24">
        <f>+VLOOKUP(F156,Criterio_Invierno!$B$10:$C$13,2,0)</f>
        <v>5</v>
      </c>
      <c r="CJ156" s="29">
        <f>+IF(X156="Mañana y tarde",Criterio_Invierno!$C$16,IF(X156="Solo mañana",Criterio_Invierno!$C$15,Criterio_Invierno!$C$17))</f>
        <v>15</v>
      </c>
      <c r="CK156" s="24">
        <f>+IF(S156=0,Criterio_Invierno!$C$22,IF(S156&lt;Criterio_Invierno!$B$20,Criterio_Invierno!$C$20,IF(S156&lt;Criterio_Invierno!$B$21,Criterio_Invierno!$C$21,0)))*IF(AN156="SI",Criterio_Invierno!$F$20,Criterio_Invierno!$F$21)*IF(AI156="SI",Criterio_Invierno!$J$20,Criterio_Invierno!$J$21)</f>
        <v>15</v>
      </c>
      <c r="CL156" s="29">
        <f>(IF(AE156="NO",Criterio_Invierno!$C$25,IF(AE156="SI",Criterio_Invierno!$C$26,0))+VLOOKUP(AF156,Criterio_Invierno!$E$25:$F$29,2,FALSE)+IF(AK156="-",Criterio_Invierno!$I$30,IF(ISERROR(VLOOKUP(CONCATENATE(AL156,"-",AM156),Criterio_Invierno!$H$25:$I$29,2,FALSE)),Criterio_Invierno!$I$29,VLOOKUP(CONCATENATE(AL156,"-",AM156),Criterio_Invierno!$H$25:$I$29,2,FALSE))))*IF(AG156="SI",Criterio_Invierno!$L$25,Criterio_Invierno!$L$26)</f>
        <v>15</v>
      </c>
      <c r="CM156" s="24">
        <f>+IF(AR156&gt;Criterio_Invierno!$B$33,Criterio_Invierno!$C$33,0)+IF(AU156&gt;Criterio_Invierno!$E$33,Criterio_Invierno!$F$33,0)+IF(BG156="NO",Criterio_Invierno!$I$33,0)</f>
        <v>0</v>
      </c>
      <c r="CN156" s="24">
        <f>+IF(V156&gt;=Criterio_Invierno!$B$36,Criterio_Invierno!$C$37,IF(V156&gt;=Criterio_Invierno!$B$35,Criterio_Invierno!$C$36,Criterio_Invierno!$C$35))</f>
        <v>1.5</v>
      </c>
      <c r="CO156" s="30">
        <f>IF(CD156="-",Criterio_Invierno!$G$40,VLOOKUP(CE156,Criterio_Invierno!$B$39:$C$46,2,FALSE))</f>
        <v>1</v>
      </c>
      <c r="CP156" s="28">
        <f>+VLOOKUP(F156,Criterio_Verano!$B$5:$C$7,2,FALSE)</f>
        <v>40</v>
      </c>
      <c r="CQ156" s="24">
        <f>+IF(AA156="SI",Criterio_Verano!$C$10,IF(AB156="SI",Criterio_Verano!$C$13,IF(Z156="SI",Criterio_Verano!$C$11,Criterio_Verano!$D$12)))</f>
        <v>20</v>
      </c>
      <c r="CR156" s="24">
        <f>+IF(S156=0,Criterio_Verano!$C$18,IF(S156&lt;Criterio_Verano!$B$16,Criterio_Verano!$C$16,IF(S156&lt;Criterio_Verano!$B$17,Criterio_Verano!$C$17,Criterio_Verano!$C$18)))+IF(AE156="NO",Criterio_Verano!$F$17,Criterio_Verano!$F$16)</f>
        <v>2.5</v>
      </c>
      <c r="CS156" s="31">
        <f>+IF(AK156="NO",Criterio_Verano!$C$23,IF(AL156="PERSIANAS",Criterio_Verano!$C$21,Criterio_Verano!$C$22)+IF(AM156="DEFICIENTE",Criterio_Verano!$F$22,Criterio_Verano!$F$21))</f>
        <v>10</v>
      </c>
    </row>
    <row r="157" spans="1:97">
      <c r="A157" s="2" t="s">
        <v>967</v>
      </c>
      <c r="B157" s="4" t="s">
        <v>1</v>
      </c>
      <c r="C157" s="29">
        <f t="shared" si="6"/>
        <v>47.5</v>
      </c>
      <c r="D157" s="24">
        <f t="shared" si="7"/>
        <v>72.5</v>
      </c>
      <c r="E157" s="2" t="s">
        <v>139</v>
      </c>
      <c r="F157" s="3">
        <v>4</v>
      </c>
      <c r="G157" s="4" t="s">
        <v>968</v>
      </c>
      <c r="H157" s="4" t="s">
        <v>34</v>
      </c>
      <c r="I157" s="4" t="s">
        <v>524</v>
      </c>
      <c r="J157" s="29" t="str">
        <f>VLOOKUP(I157,SEV_20000!$B$2:$D$89,3,FALSE)</f>
        <v>Sí</v>
      </c>
      <c r="K157" s="4" t="s">
        <v>969</v>
      </c>
      <c r="L157" s="4" t="s">
        <v>2</v>
      </c>
      <c r="M157" s="4" t="s">
        <v>970</v>
      </c>
      <c r="N157" s="4" t="s">
        <v>971</v>
      </c>
      <c r="O157" s="4" t="s">
        <v>972</v>
      </c>
      <c r="P157" s="4" t="s">
        <v>973</v>
      </c>
      <c r="Q157" s="4" t="s">
        <v>3</v>
      </c>
      <c r="R157" s="5" t="s">
        <v>977</v>
      </c>
      <c r="S157" s="4">
        <v>1987</v>
      </c>
      <c r="T157" s="5" t="s">
        <v>975</v>
      </c>
      <c r="U157" s="5">
        <v>0</v>
      </c>
      <c r="V157" s="5">
        <v>100</v>
      </c>
      <c r="W157" s="4">
        <v>6</v>
      </c>
      <c r="X157" s="4" t="s">
        <v>4</v>
      </c>
      <c r="Y157" s="4" t="s">
        <v>8</v>
      </c>
      <c r="Z157" s="38" t="s">
        <v>5</v>
      </c>
      <c r="AA157" s="4"/>
      <c r="AB157" s="4" t="s">
        <v>8</v>
      </c>
      <c r="AC157" s="4" t="s">
        <v>8</v>
      </c>
      <c r="AD157" s="4" t="s">
        <v>6</v>
      </c>
      <c r="AE157" s="4" t="s">
        <v>8</v>
      </c>
      <c r="AF157" s="4" t="s">
        <v>7</v>
      </c>
      <c r="AG157" s="4" t="s">
        <v>8</v>
      </c>
      <c r="AH157" s="4" t="s">
        <v>9</v>
      </c>
      <c r="AI157" s="4" t="s">
        <v>5</v>
      </c>
      <c r="AJ157" s="4" t="s">
        <v>10</v>
      </c>
      <c r="AK157" s="4" t="s">
        <v>5</v>
      </c>
      <c r="AL157" s="4" t="s">
        <v>19</v>
      </c>
      <c r="AM157" s="4" t="s">
        <v>24</v>
      </c>
      <c r="AN157" s="4" t="s">
        <v>8</v>
      </c>
      <c r="AO157" s="4" t="s">
        <v>8</v>
      </c>
      <c r="AP157" s="5" t="s">
        <v>11</v>
      </c>
      <c r="AQ157" s="5">
        <v>0</v>
      </c>
      <c r="AR157" s="5">
        <v>0</v>
      </c>
      <c r="AS157" s="4">
        <v>0</v>
      </c>
      <c r="AT157" s="5" t="s">
        <v>11</v>
      </c>
      <c r="AU157" s="4">
        <v>0</v>
      </c>
      <c r="AV157" s="5" t="s">
        <v>8</v>
      </c>
      <c r="AW157" s="4">
        <v>0</v>
      </c>
      <c r="AX157" s="4" t="s">
        <v>5</v>
      </c>
      <c r="AY157" s="5" t="s">
        <v>26</v>
      </c>
      <c r="AZ157" s="4">
        <v>6</v>
      </c>
      <c r="BA157" s="4" t="s">
        <v>5</v>
      </c>
      <c r="BB157" s="5" t="s">
        <v>5</v>
      </c>
      <c r="BC157" s="5">
        <v>50</v>
      </c>
      <c r="BD157" s="4">
        <v>10</v>
      </c>
      <c r="BE157" s="4" t="s">
        <v>8</v>
      </c>
      <c r="BF157" s="4" t="s">
        <v>14</v>
      </c>
      <c r="BG157" s="4" t="s">
        <v>5</v>
      </c>
      <c r="BH157" s="4" t="s">
        <v>8</v>
      </c>
      <c r="BI157" s="4" t="s">
        <v>11</v>
      </c>
      <c r="BJ157" s="4" t="s">
        <v>13</v>
      </c>
      <c r="BK157" s="4" t="s">
        <v>11</v>
      </c>
      <c r="BL157" s="5" t="s">
        <v>11</v>
      </c>
      <c r="BM157" s="5">
        <v>4</v>
      </c>
      <c r="BN157" s="4">
        <v>4</v>
      </c>
      <c r="BO157" s="4" t="s">
        <v>8</v>
      </c>
      <c r="BP157" s="4" t="s">
        <v>11</v>
      </c>
      <c r="BQ157" s="4" t="s">
        <v>11</v>
      </c>
      <c r="BR157" s="4" t="s">
        <v>11</v>
      </c>
      <c r="BS157" s="5" t="s">
        <v>11</v>
      </c>
      <c r="BT157" s="5" t="s">
        <v>11</v>
      </c>
      <c r="BU157" s="5">
        <v>0</v>
      </c>
      <c r="BV157" s="5">
        <v>0</v>
      </c>
      <c r="BW157" s="4">
        <v>0</v>
      </c>
      <c r="BX157" s="5">
        <v>0</v>
      </c>
      <c r="BY157" s="5" t="s">
        <v>11</v>
      </c>
      <c r="BZ157" s="4">
        <v>0</v>
      </c>
      <c r="CA157" s="5">
        <v>0</v>
      </c>
      <c r="CB157" s="4" t="s">
        <v>8</v>
      </c>
      <c r="CC157" s="4">
        <v>0</v>
      </c>
      <c r="CD157" s="4" t="s">
        <v>15</v>
      </c>
      <c r="CE157" s="4" t="s">
        <v>11</v>
      </c>
      <c r="CF157" s="26" t="s">
        <v>15</v>
      </c>
      <c r="CG157" s="35" t="s">
        <v>1718</v>
      </c>
      <c r="CH157" s="27">
        <f>VLOOKUP(E157,Criterio_Invierno!$B$5:$C$8,2,0)</f>
        <v>7.5</v>
      </c>
      <c r="CI157" s="24">
        <f>+VLOOKUP(F157,Criterio_Invierno!$B$10:$C$13,2,0)</f>
        <v>5</v>
      </c>
      <c r="CJ157" s="29">
        <f>+IF(X157="Mañana y tarde",Criterio_Invierno!$C$16,IF(X157="Solo mañana",Criterio_Invierno!$C$15,Criterio_Invierno!$C$17))</f>
        <v>5</v>
      </c>
      <c r="CK157" s="24">
        <f>+IF(S157=0,Criterio_Invierno!$C$22,IF(S157&lt;Criterio_Invierno!$B$20,Criterio_Invierno!$C$20,IF(S157&lt;Criterio_Invierno!$B$21,Criterio_Invierno!$C$21,0)))*IF(AN157="SI",Criterio_Invierno!$F$20,Criterio_Invierno!$F$21)*IF(AI157="SI",Criterio_Invierno!$J$20,Criterio_Invierno!$J$21)</f>
        <v>15</v>
      </c>
      <c r="CL157" s="29">
        <f>(IF(AE157="NO",Criterio_Invierno!$C$25,IF(AE157="SI",Criterio_Invierno!$C$26,0))+VLOOKUP(AF157,Criterio_Invierno!$E$25:$F$29,2,FALSE)+IF(AK157="-",Criterio_Invierno!$I$30,IF(ISERROR(VLOOKUP(CONCATENATE(AL157,"-",AM157),Criterio_Invierno!$H$25:$I$29,2,FALSE)),Criterio_Invierno!$I$29,VLOOKUP(CONCATENATE(AL157,"-",AM157),Criterio_Invierno!$H$25:$I$29,2,FALSE))))*IF(AG157="SI",Criterio_Invierno!$L$25,Criterio_Invierno!$L$26)</f>
        <v>15</v>
      </c>
      <c r="CM157" s="24">
        <f>+IF(AR157&gt;Criterio_Invierno!$B$33,Criterio_Invierno!$C$33,0)+IF(AU157&gt;Criterio_Invierno!$E$33,Criterio_Invierno!$F$33,0)+IF(BG157="NO",Criterio_Invierno!$I$33,0)</f>
        <v>0</v>
      </c>
      <c r="CN157" s="24">
        <f>+IF(V157&gt;=Criterio_Invierno!$B$36,Criterio_Invierno!$C$37,IF(V157&gt;=Criterio_Invierno!$B$35,Criterio_Invierno!$C$36,Criterio_Invierno!$C$35))</f>
        <v>1</v>
      </c>
      <c r="CO157" s="30">
        <f>IF(CD157="-",Criterio_Invierno!$G$40,VLOOKUP(CE157,Criterio_Invierno!$B$39:$C$46,2,FALSE))</f>
        <v>1</v>
      </c>
      <c r="CP157" s="28">
        <f>+VLOOKUP(F157,Criterio_Verano!$B$5:$C$7,2,FALSE)</f>
        <v>40</v>
      </c>
      <c r="CQ157" s="24">
        <f>+IF(AA157="SI",Criterio_Verano!$C$10,IF(AB157="SI",Criterio_Verano!$C$13,IF(Z157="SI",Criterio_Verano!$C$11,Criterio_Verano!$D$12)))</f>
        <v>10</v>
      </c>
      <c r="CR157" s="24">
        <f>+IF(S157=0,Criterio_Verano!$C$18,IF(S157&lt;Criterio_Verano!$B$16,Criterio_Verano!$C$16,IF(S157&lt;Criterio_Verano!$B$17,Criterio_Verano!$C$17,Criterio_Verano!$C$18)))+IF(AE157="NO",Criterio_Verano!$F$17,Criterio_Verano!$F$16)</f>
        <v>12.5</v>
      </c>
      <c r="CS157" s="31">
        <f>+IF(AK157="NO",Criterio_Verano!$C$23,IF(AL157="PERSIANAS",Criterio_Verano!$C$21,Criterio_Verano!$C$22)+IF(AM157="DEFICIENTE",Criterio_Verano!$F$22,Criterio_Verano!$F$21))</f>
        <v>10</v>
      </c>
    </row>
    <row r="158" spans="1:97">
      <c r="A158" s="2" t="s">
        <v>1175</v>
      </c>
      <c r="B158" s="4" t="s">
        <v>1</v>
      </c>
      <c r="C158" s="29">
        <f t="shared" si="6"/>
        <v>75</v>
      </c>
      <c r="D158" s="24">
        <f t="shared" si="7"/>
        <v>72.5</v>
      </c>
      <c r="E158" s="2" t="s">
        <v>139</v>
      </c>
      <c r="F158" s="3">
        <v>4</v>
      </c>
      <c r="G158" s="4" t="s">
        <v>721</v>
      </c>
      <c r="H158" s="4" t="s">
        <v>34</v>
      </c>
      <c r="I158" s="4" t="s">
        <v>524</v>
      </c>
      <c r="J158" s="29" t="str">
        <f>VLOOKUP(I158,SEV_20000!$B$2:$D$89,3,FALSE)</f>
        <v>Sí</v>
      </c>
      <c r="K158" s="4" t="s">
        <v>1176</v>
      </c>
      <c r="L158" s="4" t="s">
        <v>2</v>
      </c>
      <c r="M158" s="4" t="s">
        <v>1177</v>
      </c>
      <c r="N158" s="4" t="s">
        <v>1178</v>
      </c>
      <c r="O158" s="4" t="s">
        <v>1179</v>
      </c>
      <c r="P158" s="4" t="s">
        <v>1180</v>
      </c>
      <c r="Q158" s="4" t="s">
        <v>3</v>
      </c>
      <c r="R158" s="5" t="s">
        <v>1181</v>
      </c>
      <c r="S158" s="4">
        <v>1987</v>
      </c>
      <c r="T158" s="5" t="s">
        <v>1182</v>
      </c>
      <c r="U158" s="5">
        <v>0</v>
      </c>
      <c r="V158" s="5">
        <v>6</v>
      </c>
      <c r="W158" s="4">
        <v>2</v>
      </c>
      <c r="X158" s="4" t="s">
        <v>4</v>
      </c>
      <c r="Y158" s="4" t="s">
        <v>8</v>
      </c>
      <c r="Z158" s="42" t="s">
        <v>5</v>
      </c>
      <c r="AA158" s="4"/>
      <c r="AB158" s="4" t="s">
        <v>8</v>
      </c>
      <c r="AC158" s="4" t="s">
        <v>5</v>
      </c>
      <c r="AD158" s="4" t="s">
        <v>6</v>
      </c>
      <c r="AE158" s="4" t="s">
        <v>8</v>
      </c>
      <c r="AF158" s="4" t="s">
        <v>22</v>
      </c>
      <c r="AG158" s="4" t="s">
        <v>5</v>
      </c>
      <c r="AH158" s="4" t="s">
        <v>9</v>
      </c>
      <c r="AI158" s="4" t="s">
        <v>8</v>
      </c>
      <c r="AJ158" s="4" t="s">
        <v>11</v>
      </c>
      <c r="AK158" s="4" t="s">
        <v>5</v>
      </c>
      <c r="AL158" s="4" t="s">
        <v>19</v>
      </c>
      <c r="AM158" s="4" t="s">
        <v>24</v>
      </c>
      <c r="AN158" s="4" t="s">
        <v>8</v>
      </c>
      <c r="AO158" s="4" t="s">
        <v>8</v>
      </c>
      <c r="AP158" s="5" t="s">
        <v>11</v>
      </c>
      <c r="AQ158" s="5">
        <v>0</v>
      </c>
      <c r="AR158" s="5">
        <v>0</v>
      </c>
      <c r="AS158" s="4">
        <v>0</v>
      </c>
      <c r="AT158" s="5" t="s">
        <v>11</v>
      </c>
      <c r="AU158" s="4">
        <v>0</v>
      </c>
      <c r="AV158" s="5" t="s">
        <v>8</v>
      </c>
      <c r="AW158" s="4">
        <v>0</v>
      </c>
      <c r="AX158" s="4" t="s">
        <v>5</v>
      </c>
      <c r="AY158" s="5" t="s">
        <v>26</v>
      </c>
      <c r="AZ158" s="4">
        <v>2</v>
      </c>
      <c r="BA158" s="4" t="s">
        <v>8</v>
      </c>
      <c r="BB158" s="5" t="s">
        <v>8</v>
      </c>
      <c r="BC158" s="5">
        <v>0</v>
      </c>
      <c r="BD158" s="4">
        <v>0</v>
      </c>
      <c r="BE158" s="4" t="s">
        <v>8</v>
      </c>
      <c r="BF158" s="4" t="s">
        <v>14</v>
      </c>
      <c r="BG158" s="4" t="s">
        <v>5</v>
      </c>
      <c r="BH158" s="4" t="s">
        <v>8</v>
      </c>
      <c r="BI158" s="4" t="s">
        <v>11</v>
      </c>
      <c r="BJ158" s="4" t="s">
        <v>13</v>
      </c>
      <c r="BK158" s="4" t="s">
        <v>11</v>
      </c>
      <c r="BL158" s="5" t="s">
        <v>11</v>
      </c>
      <c r="BM158" s="5">
        <v>2</v>
      </c>
      <c r="BN158" s="4">
        <v>1</v>
      </c>
      <c r="BO158" s="4" t="s">
        <v>8</v>
      </c>
      <c r="BP158" s="4" t="s">
        <v>11</v>
      </c>
      <c r="BQ158" s="4" t="s">
        <v>11</v>
      </c>
      <c r="BR158" s="4" t="s">
        <v>11</v>
      </c>
      <c r="BS158" s="5" t="s">
        <v>11</v>
      </c>
      <c r="BT158" s="5" t="s">
        <v>11</v>
      </c>
      <c r="BU158" s="5">
        <v>0</v>
      </c>
      <c r="BV158" s="5">
        <v>0</v>
      </c>
      <c r="BW158" s="4">
        <v>0</v>
      </c>
      <c r="BX158" s="5">
        <v>0</v>
      </c>
      <c r="BY158" s="5" t="s">
        <v>11</v>
      </c>
      <c r="BZ158" s="4">
        <v>0</v>
      </c>
      <c r="CA158" s="5">
        <v>0</v>
      </c>
      <c r="CB158" s="4" t="s">
        <v>8</v>
      </c>
      <c r="CC158" s="4">
        <v>0</v>
      </c>
      <c r="CD158" s="4" t="s">
        <v>15</v>
      </c>
      <c r="CE158" s="4" t="s">
        <v>11</v>
      </c>
      <c r="CF158" s="26" t="s">
        <v>15</v>
      </c>
      <c r="CG158" s="35" t="s">
        <v>1718</v>
      </c>
      <c r="CH158" s="27">
        <f>VLOOKUP(E158,Criterio_Invierno!$B$5:$C$8,2,0)</f>
        <v>7.5</v>
      </c>
      <c r="CI158" s="24">
        <f>+VLOOKUP(F158,Criterio_Invierno!$B$10:$C$13,2,0)</f>
        <v>5</v>
      </c>
      <c r="CJ158" s="29">
        <f>+IF(X158="Mañana y tarde",Criterio_Invierno!$C$16,IF(X158="Solo mañana",Criterio_Invierno!$C$15,Criterio_Invierno!$C$17))</f>
        <v>5</v>
      </c>
      <c r="CK158" s="24">
        <f>+IF(S158=0,Criterio_Invierno!$C$22,IF(S158&lt;Criterio_Invierno!$B$20,Criterio_Invierno!$C$20,IF(S158&lt;Criterio_Invierno!$B$21,Criterio_Invierno!$C$21,0)))*IF(AN158="SI",Criterio_Invierno!$F$20,Criterio_Invierno!$F$21)*IF(AI158="SI",Criterio_Invierno!$J$20,Criterio_Invierno!$J$21)</f>
        <v>7.5</v>
      </c>
      <c r="CL158" s="29">
        <f>(IF(AE158="NO",Criterio_Invierno!$C$25,IF(AE158="SI",Criterio_Invierno!$C$26,0))+VLOOKUP(AF158,Criterio_Invierno!$E$25:$F$29,2,FALSE)+IF(AK158="-",Criterio_Invierno!$I$30,IF(ISERROR(VLOOKUP(CONCATENATE(AL158,"-",AM158),Criterio_Invierno!$H$25:$I$29,2,FALSE)),Criterio_Invierno!$I$29,VLOOKUP(CONCATENATE(AL158,"-",AM158),Criterio_Invierno!$H$25:$I$29,2,FALSE))))*IF(AG158="SI",Criterio_Invierno!$L$25,Criterio_Invierno!$L$26)</f>
        <v>50</v>
      </c>
      <c r="CM158" s="24">
        <f>+IF(AR158&gt;Criterio_Invierno!$B$33,Criterio_Invierno!$C$33,0)+IF(AU158&gt;Criterio_Invierno!$E$33,Criterio_Invierno!$F$33,0)+IF(BG158="NO",Criterio_Invierno!$I$33,0)</f>
        <v>0</v>
      </c>
      <c r="CN158" s="24">
        <f>+IF(V158&gt;=Criterio_Invierno!$B$36,Criterio_Invierno!$C$37,IF(V158&gt;=Criterio_Invierno!$B$35,Criterio_Invierno!$C$36,Criterio_Invierno!$C$35))</f>
        <v>1</v>
      </c>
      <c r="CO158" s="30">
        <f>IF(CD158="-",Criterio_Invierno!$G$40,VLOOKUP(CE158,Criterio_Invierno!$B$39:$C$46,2,FALSE))</f>
        <v>1</v>
      </c>
      <c r="CP158" s="28">
        <f>+VLOOKUP(F158,Criterio_Verano!$B$5:$C$7,2,FALSE)</f>
        <v>40</v>
      </c>
      <c r="CQ158" s="24">
        <f>+IF(AA158="SI",Criterio_Verano!$C$10,IF(AB158="SI",Criterio_Verano!$C$13,IF(Z158="SI",Criterio_Verano!$C$11,Criterio_Verano!$D$12)))</f>
        <v>10</v>
      </c>
      <c r="CR158" s="24">
        <f>+IF(S158=0,Criterio_Verano!$C$18,IF(S158&lt;Criterio_Verano!$B$16,Criterio_Verano!$C$16,IF(S158&lt;Criterio_Verano!$B$17,Criterio_Verano!$C$17,Criterio_Verano!$C$18)))+IF(AE158="NO",Criterio_Verano!$F$17,Criterio_Verano!$F$16)</f>
        <v>12.5</v>
      </c>
      <c r="CS158" s="31">
        <f>+IF(AK158="NO",Criterio_Verano!$C$23,IF(AL158="PERSIANAS",Criterio_Verano!$C$21,Criterio_Verano!$C$22)+IF(AM158="DEFICIENTE",Criterio_Verano!$F$22,Criterio_Verano!$F$21))</f>
        <v>10</v>
      </c>
    </row>
    <row r="159" spans="1:97">
      <c r="A159" s="2" t="s">
        <v>913</v>
      </c>
      <c r="B159" s="4" t="s">
        <v>1</v>
      </c>
      <c r="C159" s="29">
        <f t="shared" si="6"/>
        <v>72.5</v>
      </c>
      <c r="D159" s="24">
        <f t="shared" si="7"/>
        <v>72.5</v>
      </c>
      <c r="E159" s="2" t="s">
        <v>139</v>
      </c>
      <c r="F159" s="3">
        <v>4</v>
      </c>
      <c r="G159" s="4" t="s">
        <v>504</v>
      </c>
      <c r="H159" s="4" t="s">
        <v>34</v>
      </c>
      <c r="I159" s="4" t="s">
        <v>630</v>
      </c>
      <c r="J159" s="29" t="str">
        <f>VLOOKUP(I159,SEV_20000!$B$2:$D$89,3,FALSE)</f>
        <v>Sí</v>
      </c>
      <c r="K159" s="4" t="s">
        <v>914</v>
      </c>
      <c r="L159" s="4" t="s">
        <v>2</v>
      </c>
      <c r="M159" s="4" t="s">
        <v>915</v>
      </c>
      <c r="N159" s="4" t="s">
        <v>916</v>
      </c>
      <c r="O159" s="4" t="s">
        <v>917</v>
      </c>
      <c r="P159" s="4" t="s">
        <v>13</v>
      </c>
      <c r="Q159" s="4" t="s">
        <v>3</v>
      </c>
      <c r="R159" s="5" t="s">
        <v>918</v>
      </c>
      <c r="S159" s="4">
        <v>1980</v>
      </c>
      <c r="T159" s="5" t="s">
        <v>919</v>
      </c>
      <c r="U159" s="5">
        <v>1988</v>
      </c>
      <c r="V159" s="5">
        <v>241</v>
      </c>
      <c r="W159" s="4">
        <v>14</v>
      </c>
      <c r="X159" s="4" t="s">
        <v>4</v>
      </c>
      <c r="Y159" s="4" t="s">
        <v>5</v>
      </c>
      <c r="Z159" s="42" t="s">
        <v>5</v>
      </c>
      <c r="AA159" s="4"/>
      <c r="AB159" s="4" t="s">
        <v>8</v>
      </c>
      <c r="AC159" s="4" t="s">
        <v>5</v>
      </c>
      <c r="AD159" s="4" t="s">
        <v>17</v>
      </c>
      <c r="AE159" s="4" t="s">
        <v>8</v>
      </c>
      <c r="AF159" s="4" t="s">
        <v>22</v>
      </c>
      <c r="AG159" s="4" t="s">
        <v>8</v>
      </c>
      <c r="AH159" s="4" t="s">
        <v>9</v>
      </c>
      <c r="AI159" s="4" t="s">
        <v>5</v>
      </c>
      <c r="AJ159" s="4" t="s">
        <v>10</v>
      </c>
      <c r="AK159" s="4" t="s">
        <v>5</v>
      </c>
      <c r="AL159" s="4" t="s">
        <v>19</v>
      </c>
      <c r="AM159" s="4" t="s">
        <v>24</v>
      </c>
      <c r="AN159" s="4" t="s">
        <v>5</v>
      </c>
      <c r="AO159" s="4" t="s">
        <v>8</v>
      </c>
      <c r="AP159" s="5" t="s">
        <v>11</v>
      </c>
      <c r="AQ159" s="5">
        <v>0</v>
      </c>
      <c r="AR159" s="5">
        <v>0</v>
      </c>
      <c r="AS159" s="4">
        <v>0</v>
      </c>
      <c r="AT159" s="5" t="s">
        <v>11</v>
      </c>
      <c r="AU159" s="4">
        <v>0</v>
      </c>
      <c r="AV159" s="5" t="s">
        <v>5</v>
      </c>
      <c r="AW159" s="4">
        <v>3</v>
      </c>
      <c r="AX159" s="4" t="s">
        <v>5</v>
      </c>
      <c r="AY159" s="5" t="s">
        <v>26</v>
      </c>
      <c r="AZ159" s="4">
        <v>13</v>
      </c>
      <c r="BA159" s="4" t="s">
        <v>8</v>
      </c>
      <c r="BB159" s="5" t="s">
        <v>5</v>
      </c>
      <c r="BC159" s="5">
        <v>3</v>
      </c>
      <c r="BD159" s="4">
        <v>8</v>
      </c>
      <c r="BE159" s="4" t="s">
        <v>8</v>
      </c>
      <c r="BF159" s="4" t="s">
        <v>14</v>
      </c>
      <c r="BG159" s="4" t="s">
        <v>5</v>
      </c>
      <c r="BH159" s="4" t="s">
        <v>8</v>
      </c>
      <c r="BI159" s="4" t="s">
        <v>11</v>
      </c>
      <c r="BJ159" s="4" t="s">
        <v>13</v>
      </c>
      <c r="BK159" s="4" t="s">
        <v>11</v>
      </c>
      <c r="BL159" s="5" t="s">
        <v>11</v>
      </c>
      <c r="BM159" s="5">
        <v>5</v>
      </c>
      <c r="BN159" s="4">
        <v>5</v>
      </c>
      <c r="BO159" s="4" t="s">
        <v>8</v>
      </c>
      <c r="BP159" s="4" t="s">
        <v>11</v>
      </c>
      <c r="BQ159" s="4" t="s">
        <v>11</v>
      </c>
      <c r="BR159" s="4" t="s">
        <v>11</v>
      </c>
      <c r="BS159" s="5" t="s">
        <v>11</v>
      </c>
      <c r="BT159" s="5" t="s">
        <v>11</v>
      </c>
      <c r="BU159" s="5">
        <v>0</v>
      </c>
      <c r="BV159" s="5">
        <v>0</v>
      </c>
      <c r="BW159" s="4">
        <v>0</v>
      </c>
      <c r="BX159" s="5">
        <v>0</v>
      </c>
      <c r="BY159" s="5" t="s">
        <v>11</v>
      </c>
      <c r="BZ159" s="4">
        <v>0</v>
      </c>
      <c r="CA159" s="5">
        <v>0</v>
      </c>
      <c r="CB159" s="4" t="s">
        <v>8</v>
      </c>
      <c r="CC159" s="4">
        <v>0</v>
      </c>
      <c r="CD159" s="4" t="s">
        <v>15</v>
      </c>
      <c r="CE159" s="4" t="s">
        <v>11</v>
      </c>
      <c r="CF159" s="26" t="s">
        <v>8</v>
      </c>
      <c r="CG159" s="35" t="s">
        <v>1642</v>
      </c>
      <c r="CH159" s="27">
        <f>VLOOKUP(E159,Criterio_Invierno!$B$5:$C$8,2,0)</f>
        <v>7.5</v>
      </c>
      <c r="CI159" s="24">
        <f>+VLOOKUP(F159,Criterio_Invierno!$B$10:$C$13,2,0)</f>
        <v>5</v>
      </c>
      <c r="CJ159" s="29">
        <f>+IF(X159="Mañana y tarde",Criterio_Invierno!$C$16,IF(X159="Solo mañana",Criterio_Invierno!$C$15,Criterio_Invierno!$C$17))</f>
        <v>5</v>
      </c>
      <c r="CK159" s="24">
        <f>+IF(S159=0,Criterio_Invierno!$C$22,IF(S159&lt;Criterio_Invierno!$B$20,Criterio_Invierno!$C$20,IF(S159&lt;Criterio_Invierno!$B$21,Criterio_Invierno!$C$21,0)))*IF(AN159="SI",Criterio_Invierno!$F$20,Criterio_Invierno!$F$21)*IF(AI159="SI",Criterio_Invierno!$J$20,Criterio_Invierno!$J$21)</f>
        <v>30</v>
      </c>
      <c r="CL159" s="29">
        <f>(IF(AE159="NO",Criterio_Invierno!$C$25,IF(AE159="SI",Criterio_Invierno!$C$26,0))+VLOOKUP(AF159,Criterio_Invierno!$E$25:$F$29,2,FALSE)+IF(AK159="-",Criterio_Invierno!$I$30,IF(ISERROR(VLOOKUP(CONCATENATE(AL159,"-",AM159),Criterio_Invierno!$H$25:$I$29,2,FALSE)),Criterio_Invierno!$I$29,VLOOKUP(CONCATENATE(AL159,"-",AM159),Criterio_Invierno!$H$25:$I$29,2,FALSE))))*IF(AG159="SI",Criterio_Invierno!$L$25,Criterio_Invierno!$L$26)</f>
        <v>25</v>
      </c>
      <c r="CM159" s="24">
        <f>+IF(AR159&gt;Criterio_Invierno!$B$33,Criterio_Invierno!$C$33,0)+IF(AU159&gt;Criterio_Invierno!$E$33,Criterio_Invierno!$F$33,0)+IF(BG159="NO",Criterio_Invierno!$I$33,0)</f>
        <v>0</v>
      </c>
      <c r="CN159" s="24">
        <f>+IF(V159&gt;=Criterio_Invierno!$B$36,Criterio_Invierno!$C$37,IF(V159&gt;=Criterio_Invierno!$B$35,Criterio_Invierno!$C$36,Criterio_Invierno!$C$35))</f>
        <v>1</v>
      </c>
      <c r="CO159" s="30">
        <f>IF(CD159="-",Criterio_Invierno!$G$40,VLOOKUP(CE159,Criterio_Invierno!$B$39:$C$46,2,FALSE))</f>
        <v>1</v>
      </c>
      <c r="CP159" s="28">
        <f>+VLOOKUP(F159,Criterio_Verano!$B$5:$C$7,2,FALSE)</f>
        <v>40</v>
      </c>
      <c r="CQ159" s="24">
        <f>+IF(AA159="SI",Criterio_Verano!$C$10,IF(AB159="SI",Criterio_Verano!$C$13,IF(Z159="SI",Criterio_Verano!$C$11,Criterio_Verano!$D$12)))</f>
        <v>10</v>
      </c>
      <c r="CR159" s="24">
        <f>+IF(S159=0,Criterio_Verano!$C$18,IF(S159&lt;Criterio_Verano!$B$16,Criterio_Verano!$C$16,IF(S159&lt;Criterio_Verano!$B$17,Criterio_Verano!$C$17,Criterio_Verano!$C$18)))+IF(AE159="NO",Criterio_Verano!$F$17,Criterio_Verano!$F$16)</f>
        <v>12.5</v>
      </c>
      <c r="CS159" s="31">
        <f>+IF(AK159="NO",Criterio_Verano!$C$23,IF(AL159="PERSIANAS",Criterio_Verano!$C$21,Criterio_Verano!$C$22)+IF(AM159="DEFICIENTE",Criterio_Verano!$F$22,Criterio_Verano!$F$21))</f>
        <v>10</v>
      </c>
    </row>
    <row r="160" spans="1:97">
      <c r="A160" s="2" t="s">
        <v>258</v>
      </c>
      <c r="B160" s="4" t="s">
        <v>1</v>
      </c>
      <c r="C160" s="29">
        <f t="shared" si="6"/>
        <v>70</v>
      </c>
      <c r="D160" s="24">
        <f t="shared" si="7"/>
        <v>72.5</v>
      </c>
      <c r="E160" s="2" t="s">
        <v>139</v>
      </c>
      <c r="F160" s="3">
        <v>4</v>
      </c>
      <c r="G160" s="4" t="s">
        <v>259</v>
      </c>
      <c r="H160" s="4" t="s">
        <v>34</v>
      </c>
      <c r="I160" s="4" t="s">
        <v>260</v>
      </c>
      <c r="J160" s="29" t="str">
        <f>VLOOKUP(I160,SEV_20000!$B$2:$D$89,3,FALSE)</f>
        <v>Sí</v>
      </c>
      <c r="K160" s="4" t="s">
        <v>261</v>
      </c>
      <c r="L160" s="4" t="s">
        <v>2</v>
      </c>
      <c r="M160" s="4" t="s">
        <v>262</v>
      </c>
      <c r="N160" s="4" t="s">
        <v>263</v>
      </c>
      <c r="O160" s="4" t="s">
        <v>264</v>
      </c>
      <c r="P160" s="4" t="s">
        <v>265</v>
      </c>
      <c r="Q160" s="4" t="s">
        <v>3</v>
      </c>
      <c r="R160" s="5" t="s">
        <v>266</v>
      </c>
      <c r="S160" s="4">
        <v>1984</v>
      </c>
      <c r="T160" s="5" t="s">
        <v>13</v>
      </c>
      <c r="U160" s="5">
        <v>2003</v>
      </c>
      <c r="V160" s="5">
        <v>642</v>
      </c>
      <c r="W160" s="4">
        <v>35</v>
      </c>
      <c r="X160" s="4" t="s">
        <v>4</v>
      </c>
      <c r="Y160" s="4" t="s">
        <v>5</v>
      </c>
      <c r="Z160" s="42" t="s">
        <v>5</v>
      </c>
      <c r="AA160" s="4"/>
      <c r="AB160" s="4" t="s">
        <v>5</v>
      </c>
      <c r="AC160" s="4" t="s">
        <v>5</v>
      </c>
      <c r="AD160" s="4" t="s">
        <v>17</v>
      </c>
      <c r="AE160" s="4" t="s">
        <v>8</v>
      </c>
      <c r="AF160" s="4" t="s">
        <v>7</v>
      </c>
      <c r="AG160" s="4" t="s">
        <v>8</v>
      </c>
      <c r="AH160" s="4" t="s">
        <v>9</v>
      </c>
      <c r="AI160" s="4" t="s">
        <v>8</v>
      </c>
      <c r="AJ160" s="4" t="s">
        <v>11</v>
      </c>
      <c r="AK160" s="4" t="s">
        <v>5</v>
      </c>
      <c r="AL160" s="4" t="s">
        <v>23</v>
      </c>
      <c r="AM160" s="4" t="s">
        <v>24</v>
      </c>
      <c r="AN160" s="4" t="s">
        <v>8</v>
      </c>
      <c r="AO160" s="4" t="s">
        <v>5</v>
      </c>
      <c r="AP160" s="5" t="s">
        <v>39</v>
      </c>
      <c r="AQ160" s="5">
        <v>0</v>
      </c>
      <c r="AR160" s="5">
        <v>0</v>
      </c>
      <c r="AS160" s="4">
        <v>5</v>
      </c>
      <c r="AT160" s="5" t="s">
        <v>5</v>
      </c>
      <c r="AU160" s="4">
        <v>2</v>
      </c>
      <c r="AV160" s="5" t="s">
        <v>8</v>
      </c>
      <c r="AW160" s="4">
        <v>0</v>
      </c>
      <c r="AX160" s="4" t="s">
        <v>8</v>
      </c>
      <c r="AY160" s="5" t="s">
        <v>11</v>
      </c>
      <c r="AZ160" s="4">
        <v>0</v>
      </c>
      <c r="BA160" s="4" t="s">
        <v>13</v>
      </c>
      <c r="BB160" s="5" t="s">
        <v>11</v>
      </c>
      <c r="BC160" s="5">
        <v>0</v>
      </c>
      <c r="BD160" s="4">
        <v>0</v>
      </c>
      <c r="BE160" s="4" t="s">
        <v>8</v>
      </c>
      <c r="BF160" s="4" t="s">
        <v>14</v>
      </c>
      <c r="BG160" s="4" t="s">
        <v>5</v>
      </c>
      <c r="BH160" s="4" t="s">
        <v>5</v>
      </c>
      <c r="BI160" s="4" t="s">
        <v>8</v>
      </c>
      <c r="BJ160" s="4" t="s">
        <v>8</v>
      </c>
      <c r="BK160" s="4" t="s">
        <v>5</v>
      </c>
      <c r="BL160" s="5" t="s">
        <v>8</v>
      </c>
      <c r="BM160" s="5">
        <v>10</v>
      </c>
      <c r="BN160" s="4">
        <v>9</v>
      </c>
      <c r="BO160" s="4" t="s">
        <v>8</v>
      </c>
      <c r="BP160" s="4" t="s">
        <v>11</v>
      </c>
      <c r="BQ160" s="4" t="s">
        <v>11</v>
      </c>
      <c r="BR160" s="4" t="s">
        <v>11</v>
      </c>
      <c r="BS160" s="5" t="s">
        <v>11</v>
      </c>
      <c r="BT160" s="5" t="s">
        <v>11</v>
      </c>
      <c r="BU160" s="5">
        <v>0</v>
      </c>
      <c r="BV160" s="5">
        <v>0</v>
      </c>
      <c r="BW160" s="4">
        <v>0</v>
      </c>
      <c r="BX160" s="5">
        <v>0</v>
      </c>
      <c r="BY160" s="5" t="s">
        <v>11</v>
      </c>
      <c r="BZ160" s="4">
        <v>0</v>
      </c>
      <c r="CA160" s="5">
        <v>0</v>
      </c>
      <c r="CB160" s="4" t="s">
        <v>8</v>
      </c>
      <c r="CC160" s="4">
        <v>0</v>
      </c>
      <c r="CD160" s="4" t="s">
        <v>15</v>
      </c>
      <c r="CE160" s="4" t="s">
        <v>11</v>
      </c>
      <c r="CF160" s="26" t="s">
        <v>15</v>
      </c>
      <c r="CG160" s="35" t="s">
        <v>1718</v>
      </c>
      <c r="CH160" s="27">
        <f>VLOOKUP(E160,Criterio_Invierno!$B$5:$C$8,2,0)</f>
        <v>7.5</v>
      </c>
      <c r="CI160" s="24">
        <f>+VLOOKUP(F160,Criterio_Invierno!$B$10:$C$13,2,0)</f>
        <v>5</v>
      </c>
      <c r="CJ160" s="29">
        <f>+IF(X160="Mañana y tarde",Criterio_Invierno!$C$16,IF(X160="Solo mañana",Criterio_Invierno!$C$15,Criterio_Invierno!$C$17))</f>
        <v>5</v>
      </c>
      <c r="CK160" s="24">
        <f>+IF(S160=0,Criterio_Invierno!$C$22,IF(S160&lt;Criterio_Invierno!$B$20,Criterio_Invierno!$C$20,IF(S160&lt;Criterio_Invierno!$B$21,Criterio_Invierno!$C$21,0)))*IF(AN160="SI",Criterio_Invierno!$F$20,Criterio_Invierno!$F$21)*IF(AI160="SI",Criterio_Invierno!$J$20,Criterio_Invierno!$J$21)</f>
        <v>7.5</v>
      </c>
      <c r="CL160" s="29">
        <f>(IF(AE160="NO",Criterio_Invierno!$C$25,IF(AE160="SI",Criterio_Invierno!$C$26,0))+VLOOKUP(AF160,Criterio_Invierno!$E$25:$F$29,2,FALSE)+IF(AK160="-",Criterio_Invierno!$I$30,IF(ISERROR(VLOOKUP(CONCATENATE(AL160,"-",AM160),Criterio_Invierno!$H$25:$I$29,2,FALSE)),Criterio_Invierno!$I$29,VLOOKUP(CONCATENATE(AL160,"-",AM160),Criterio_Invierno!$H$25:$I$29,2,FALSE))))*IF(AG160="SI",Criterio_Invierno!$L$25,Criterio_Invierno!$L$26)</f>
        <v>10</v>
      </c>
      <c r="CM160" s="24">
        <f>+IF(AR160&gt;Criterio_Invierno!$B$33,Criterio_Invierno!$C$33,0)+IF(AU160&gt;Criterio_Invierno!$E$33,Criterio_Invierno!$F$33,0)+IF(BG160="NO",Criterio_Invierno!$I$33,0)</f>
        <v>0</v>
      </c>
      <c r="CN160" s="24">
        <f>+IF(V160&gt;=Criterio_Invierno!$B$36,Criterio_Invierno!$C$37,IF(V160&gt;=Criterio_Invierno!$B$35,Criterio_Invierno!$C$36,Criterio_Invierno!$C$35))</f>
        <v>2</v>
      </c>
      <c r="CO160" s="30">
        <f>IF(CD160="-",Criterio_Invierno!$G$40,VLOOKUP(CE160,Criterio_Invierno!$B$39:$C$46,2,FALSE))</f>
        <v>1</v>
      </c>
      <c r="CP160" s="28">
        <f>+VLOOKUP(F160,Criterio_Verano!$B$5:$C$7,2,FALSE)</f>
        <v>40</v>
      </c>
      <c r="CQ160" s="24">
        <f>+IF(AA160="SI",Criterio_Verano!$C$10,IF(AB160="SI",Criterio_Verano!$C$13,IF(Z160="SI",Criterio_Verano!$C$11,Criterio_Verano!$D$12)))</f>
        <v>20</v>
      </c>
      <c r="CR160" s="24">
        <f>+IF(S160=0,Criterio_Verano!$C$18,IF(S160&lt;Criterio_Verano!$B$16,Criterio_Verano!$C$16,IF(S160&lt;Criterio_Verano!$B$17,Criterio_Verano!$C$17,Criterio_Verano!$C$18)))+IF(AE160="NO",Criterio_Verano!$F$17,Criterio_Verano!$F$16)</f>
        <v>12.5</v>
      </c>
      <c r="CS160" s="31">
        <f>+IF(AK160="NO",Criterio_Verano!$C$23,IF(AL160="PERSIANAS",Criterio_Verano!$C$21,Criterio_Verano!$C$22)+IF(AM160="DEFICIENTE",Criterio_Verano!$F$22,Criterio_Verano!$F$21))</f>
        <v>0</v>
      </c>
    </row>
    <row r="161" spans="1:97">
      <c r="A161" s="2" t="s">
        <v>234</v>
      </c>
      <c r="B161" s="4" t="s">
        <v>1</v>
      </c>
      <c r="C161" s="29">
        <f t="shared" si="6"/>
        <v>47.5</v>
      </c>
      <c r="D161" s="24">
        <f t="shared" si="7"/>
        <v>70</v>
      </c>
      <c r="E161" s="2" t="s">
        <v>139</v>
      </c>
      <c r="F161" s="3">
        <v>4</v>
      </c>
      <c r="G161" s="4" t="s">
        <v>149</v>
      </c>
      <c r="H161" s="4" t="s">
        <v>34</v>
      </c>
      <c r="I161" s="4" t="s">
        <v>235</v>
      </c>
      <c r="J161" s="29" t="str">
        <f>VLOOKUP(I161,SEV_20000!$B$2:$D$89,3,FALSE)</f>
        <v>Sí</v>
      </c>
      <c r="K161" s="4" t="s">
        <v>236</v>
      </c>
      <c r="L161" s="4" t="s">
        <v>2</v>
      </c>
      <c r="M161" s="4" t="s">
        <v>237</v>
      </c>
      <c r="N161" s="4" t="s">
        <v>238</v>
      </c>
      <c r="O161" s="4" t="s">
        <v>239</v>
      </c>
      <c r="P161" s="4" t="s">
        <v>240</v>
      </c>
      <c r="Q161" s="4" t="s">
        <v>3</v>
      </c>
      <c r="R161" s="5" t="s">
        <v>241</v>
      </c>
      <c r="S161" s="4">
        <v>2014</v>
      </c>
      <c r="T161" s="5" t="s">
        <v>242</v>
      </c>
      <c r="U161" s="5">
        <v>0</v>
      </c>
      <c r="V161" s="5">
        <v>104</v>
      </c>
      <c r="W161" s="4">
        <v>8</v>
      </c>
      <c r="X161" s="4" t="s">
        <v>16</v>
      </c>
      <c r="Y161" s="4" t="s">
        <v>5</v>
      </c>
      <c r="Z161" s="38" t="s">
        <v>5</v>
      </c>
      <c r="AA161" s="4"/>
      <c r="AB161" s="4" t="s">
        <v>5</v>
      </c>
      <c r="AC161" s="4" t="s">
        <v>5</v>
      </c>
      <c r="AD161" s="4" t="s">
        <v>6</v>
      </c>
      <c r="AE161" s="4" t="s">
        <v>8</v>
      </c>
      <c r="AF161" s="4" t="s">
        <v>7</v>
      </c>
      <c r="AG161" s="4" t="s">
        <v>5</v>
      </c>
      <c r="AH161" s="4" t="s">
        <v>9</v>
      </c>
      <c r="AI161" s="4" t="s">
        <v>8</v>
      </c>
      <c r="AJ161" s="4" t="s">
        <v>11</v>
      </c>
      <c r="AK161" s="4" t="s">
        <v>5</v>
      </c>
      <c r="AL161" s="4" t="s">
        <v>23</v>
      </c>
      <c r="AM161" s="4" t="s">
        <v>24</v>
      </c>
      <c r="AN161" s="4" t="s">
        <v>8</v>
      </c>
      <c r="AO161" s="4" t="s">
        <v>5</v>
      </c>
      <c r="AP161" s="5" t="s">
        <v>21</v>
      </c>
      <c r="AQ161" s="5">
        <v>0</v>
      </c>
      <c r="AR161" s="5">
        <v>0</v>
      </c>
      <c r="AS161" s="4">
        <v>4</v>
      </c>
      <c r="AT161" s="5" t="s">
        <v>8</v>
      </c>
      <c r="AU161" s="4">
        <v>0</v>
      </c>
      <c r="AV161" s="5" t="s">
        <v>5</v>
      </c>
      <c r="AW161" s="4">
        <v>0</v>
      </c>
      <c r="AX161" s="4" t="s">
        <v>8</v>
      </c>
      <c r="AY161" s="5" t="s">
        <v>11</v>
      </c>
      <c r="AZ161" s="4">
        <v>0</v>
      </c>
      <c r="BA161" s="4" t="s">
        <v>13</v>
      </c>
      <c r="BB161" s="5" t="s">
        <v>11</v>
      </c>
      <c r="BC161" s="5">
        <v>0</v>
      </c>
      <c r="BD161" s="4">
        <v>0</v>
      </c>
      <c r="BE161" s="4" t="s">
        <v>8</v>
      </c>
      <c r="BF161" s="4" t="s">
        <v>14</v>
      </c>
      <c r="BG161" s="4" t="s">
        <v>5</v>
      </c>
      <c r="BH161" s="4" t="s">
        <v>5</v>
      </c>
      <c r="BI161" s="4" t="s">
        <v>8</v>
      </c>
      <c r="BJ161" s="4" t="s">
        <v>8</v>
      </c>
      <c r="BK161" s="4" t="s">
        <v>5</v>
      </c>
      <c r="BL161" s="5" t="s">
        <v>5</v>
      </c>
      <c r="BM161" s="5">
        <v>6</v>
      </c>
      <c r="BN161" s="4">
        <v>6</v>
      </c>
      <c r="BO161" s="4" t="s">
        <v>8</v>
      </c>
      <c r="BP161" s="4" t="s">
        <v>11</v>
      </c>
      <c r="BQ161" s="4" t="s">
        <v>11</v>
      </c>
      <c r="BR161" s="4" t="s">
        <v>11</v>
      </c>
      <c r="BS161" s="5" t="s">
        <v>11</v>
      </c>
      <c r="BT161" s="5" t="s">
        <v>11</v>
      </c>
      <c r="BU161" s="5">
        <v>0</v>
      </c>
      <c r="BV161" s="5">
        <v>0</v>
      </c>
      <c r="BW161" s="4">
        <v>0</v>
      </c>
      <c r="BX161" s="5">
        <v>0</v>
      </c>
      <c r="BY161" s="5" t="s">
        <v>11</v>
      </c>
      <c r="BZ161" s="4">
        <v>0</v>
      </c>
      <c r="CA161" s="5">
        <v>0</v>
      </c>
      <c r="CB161" s="4" t="s">
        <v>8</v>
      </c>
      <c r="CC161" s="4">
        <v>0</v>
      </c>
      <c r="CD161" s="4" t="s">
        <v>15</v>
      </c>
      <c r="CE161" s="4" t="s">
        <v>11</v>
      </c>
      <c r="CF161" s="26" t="s">
        <v>8</v>
      </c>
      <c r="CG161" s="35" t="s">
        <v>1536</v>
      </c>
      <c r="CH161" s="27">
        <f>VLOOKUP(E161,Criterio_Invierno!$B$5:$C$8,2,0)</f>
        <v>7.5</v>
      </c>
      <c r="CI161" s="24">
        <f>+VLOOKUP(F161,Criterio_Invierno!$B$10:$C$13,2,0)</f>
        <v>5</v>
      </c>
      <c r="CJ161" s="29">
        <f>+IF(X161="Mañana y tarde",Criterio_Invierno!$C$16,IF(X161="Solo mañana",Criterio_Invierno!$C$15,Criterio_Invierno!$C$17))</f>
        <v>15</v>
      </c>
      <c r="CK161" s="24">
        <f>+IF(S161=0,Criterio_Invierno!$C$22,IF(S161&lt;Criterio_Invierno!$B$20,Criterio_Invierno!$C$20,IF(S161&lt;Criterio_Invierno!$B$21,Criterio_Invierno!$C$21,0)))*IF(AN161="SI",Criterio_Invierno!$F$20,Criterio_Invierno!$F$21)*IF(AI161="SI",Criterio_Invierno!$J$20,Criterio_Invierno!$J$21)</f>
        <v>0</v>
      </c>
      <c r="CL161" s="29">
        <f>(IF(AE161="NO",Criterio_Invierno!$C$25,IF(AE161="SI",Criterio_Invierno!$C$26,0))+VLOOKUP(AF161,Criterio_Invierno!$E$25:$F$29,2,FALSE)+IF(AK161="-",Criterio_Invierno!$I$30,IF(ISERROR(VLOOKUP(CONCATENATE(AL161,"-",AM161),Criterio_Invierno!$H$25:$I$29,2,FALSE)),Criterio_Invierno!$I$29,VLOOKUP(CONCATENATE(AL161,"-",AM161),Criterio_Invierno!$H$25:$I$29,2,FALSE))))*IF(AG161="SI",Criterio_Invierno!$L$25,Criterio_Invierno!$L$26)</f>
        <v>20</v>
      </c>
      <c r="CM161" s="24">
        <f>+IF(AR161&gt;Criterio_Invierno!$B$33,Criterio_Invierno!$C$33,0)+IF(AU161&gt;Criterio_Invierno!$E$33,Criterio_Invierno!$F$33,0)+IF(BG161="NO",Criterio_Invierno!$I$33,0)</f>
        <v>0</v>
      </c>
      <c r="CN161" s="24">
        <f>+IF(V161&gt;=Criterio_Invierno!$B$36,Criterio_Invierno!$C$37,IF(V161&gt;=Criterio_Invierno!$B$35,Criterio_Invierno!$C$36,Criterio_Invierno!$C$35))</f>
        <v>1</v>
      </c>
      <c r="CO161" s="30">
        <f>IF(CD161="-",Criterio_Invierno!$G$40,VLOOKUP(CE161,Criterio_Invierno!$B$39:$C$46,2,FALSE))</f>
        <v>1</v>
      </c>
      <c r="CP161" s="28">
        <f>+VLOOKUP(F161,Criterio_Verano!$B$5:$C$7,2,FALSE)</f>
        <v>40</v>
      </c>
      <c r="CQ161" s="24">
        <f>+IF(AA161="SI",Criterio_Verano!$C$10,IF(AB161="SI",Criterio_Verano!$C$13,IF(Z161="SI",Criterio_Verano!$C$11,Criterio_Verano!$D$12)))</f>
        <v>20</v>
      </c>
      <c r="CR161" s="24">
        <f>+IF(S161=0,Criterio_Verano!$C$18,IF(S161&lt;Criterio_Verano!$B$16,Criterio_Verano!$C$16,IF(S161&lt;Criterio_Verano!$B$17,Criterio_Verano!$C$17,Criterio_Verano!$C$18)))+IF(AE161="NO",Criterio_Verano!$F$17,Criterio_Verano!$F$16)</f>
        <v>10</v>
      </c>
      <c r="CS161" s="31">
        <f>+IF(AK161="NO",Criterio_Verano!$C$23,IF(AL161="PERSIANAS",Criterio_Verano!$C$21,Criterio_Verano!$C$22)+IF(AM161="DEFICIENTE",Criterio_Verano!$F$22,Criterio_Verano!$F$21))</f>
        <v>0</v>
      </c>
    </row>
    <row r="162" spans="1:97">
      <c r="A162" s="2" t="s">
        <v>613</v>
      </c>
      <c r="B162" s="4" t="s">
        <v>1</v>
      </c>
      <c r="C162" s="29">
        <f t="shared" si="6"/>
        <v>27.5</v>
      </c>
      <c r="D162" s="24">
        <f t="shared" si="7"/>
        <v>70</v>
      </c>
      <c r="E162" s="2" t="s">
        <v>139</v>
      </c>
      <c r="F162" s="3">
        <v>4</v>
      </c>
      <c r="G162" s="4" t="s">
        <v>126</v>
      </c>
      <c r="H162" s="4" t="s">
        <v>34</v>
      </c>
      <c r="I162" s="4" t="s">
        <v>614</v>
      </c>
      <c r="J162" s="29" t="str">
        <f>VLOOKUP(I162,SEV_20000!$B$2:$D$89,3,FALSE)</f>
        <v>Sí</v>
      </c>
      <c r="K162" s="4" t="s">
        <v>615</v>
      </c>
      <c r="L162" s="4" t="s">
        <v>2</v>
      </c>
      <c r="M162" s="4" t="s">
        <v>616</v>
      </c>
      <c r="N162" s="4" t="s">
        <v>617</v>
      </c>
      <c r="O162" s="4" t="s">
        <v>618</v>
      </c>
      <c r="P162" s="4" t="s">
        <v>619</v>
      </c>
      <c r="Q162" s="4" t="s">
        <v>30</v>
      </c>
      <c r="R162" s="5" t="s">
        <v>301</v>
      </c>
      <c r="S162" s="4">
        <v>2015</v>
      </c>
      <c r="T162" s="5" t="s">
        <v>13</v>
      </c>
      <c r="U162" s="5">
        <v>0</v>
      </c>
      <c r="V162" s="5">
        <v>80</v>
      </c>
      <c r="W162" s="4">
        <v>5</v>
      </c>
      <c r="X162" s="4" t="s">
        <v>4</v>
      </c>
      <c r="Y162" s="4" t="s">
        <v>5</v>
      </c>
      <c r="Z162" s="38" t="s">
        <v>5</v>
      </c>
      <c r="AA162" s="4"/>
      <c r="AB162" s="4" t="s">
        <v>5</v>
      </c>
      <c r="AC162" s="4" t="s">
        <v>5</v>
      </c>
      <c r="AD162" s="4" t="s">
        <v>17</v>
      </c>
      <c r="AE162" s="4" t="s">
        <v>8</v>
      </c>
      <c r="AF162" s="4" t="s">
        <v>7</v>
      </c>
      <c r="AG162" s="4" t="s">
        <v>8</v>
      </c>
      <c r="AH162" s="4" t="s">
        <v>9</v>
      </c>
      <c r="AI162" s="4" t="s">
        <v>8</v>
      </c>
      <c r="AJ162" s="4" t="s">
        <v>11</v>
      </c>
      <c r="AK162" s="4" t="s">
        <v>5</v>
      </c>
      <c r="AL162" s="4" t="s">
        <v>23</v>
      </c>
      <c r="AM162" s="4" t="s">
        <v>24</v>
      </c>
      <c r="AN162" s="4" t="s">
        <v>8</v>
      </c>
      <c r="AO162" s="4" t="s">
        <v>8</v>
      </c>
      <c r="AP162" s="5" t="s">
        <v>11</v>
      </c>
      <c r="AQ162" s="5">
        <v>0</v>
      </c>
      <c r="AR162" s="5">
        <v>0</v>
      </c>
      <c r="AS162" s="4">
        <v>0</v>
      </c>
      <c r="AT162" s="5" t="s">
        <v>11</v>
      </c>
      <c r="AU162" s="4">
        <v>0</v>
      </c>
      <c r="AV162" s="5" t="s">
        <v>8</v>
      </c>
      <c r="AW162" s="4">
        <v>0</v>
      </c>
      <c r="AX162" s="4" t="s">
        <v>8</v>
      </c>
      <c r="AY162" s="5" t="s">
        <v>11</v>
      </c>
      <c r="AZ162" s="4">
        <v>0</v>
      </c>
      <c r="BA162" s="4" t="s">
        <v>13</v>
      </c>
      <c r="BB162" s="5" t="s">
        <v>11</v>
      </c>
      <c r="BC162" s="5">
        <v>0</v>
      </c>
      <c r="BD162" s="4">
        <v>0</v>
      </c>
      <c r="BE162" s="4" t="s">
        <v>8</v>
      </c>
      <c r="BF162" s="4" t="s">
        <v>14</v>
      </c>
      <c r="BG162" s="4" t="s">
        <v>5</v>
      </c>
      <c r="BH162" s="4" t="s">
        <v>8</v>
      </c>
      <c r="BI162" s="4" t="s">
        <v>11</v>
      </c>
      <c r="BJ162" s="4" t="s">
        <v>13</v>
      </c>
      <c r="BK162" s="4" t="s">
        <v>11</v>
      </c>
      <c r="BL162" s="5" t="s">
        <v>11</v>
      </c>
      <c r="BM162" s="5">
        <v>5</v>
      </c>
      <c r="BN162" s="4">
        <v>4</v>
      </c>
      <c r="BO162" s="4" t="s">
        <v>8</v>
      </c>
      <c r="BP162" s="4" t="s">
        <v>11</v>
      </c>
      <c r="BQ162" s="4" t="s">
        <v>11</v>
      </c>
      <c r="BR162" s="4" t="s">
        <v>11</v>
      </c>
      <c r="BS162" s="5" t="s">
        <v>11</v>
      </c>
      <c r="BT162" s="5" t="s">
        <v>11</v>
      </c>
      <c r="BU162" s="5">
        <v>0</v>
      </c>
      <c r="BV162" s="5">
        <v>0</v>
      </c>
      <c r="BW162" s="4">
        <v>0</v>
      </c>
      <c r="BX162" s="5">
        <v>0</v>
      </c>
      <c r="BY162" s="5" t="s">
        <v>11</v>
      </c>
      <c r="BZ162" s="4">
        <v>0</v>
      </c>
      <c r="CA162" s="5">
        <v>0</v>
      </c>
      <c r="CB162" s="4" t="s">
        <v>8</v>
      </c>
      <c r="CC162" s="4">
        <v>0</v>
      </c>
      <c r="CD162" s="4" t="s">
        <v>15</v>
      </c>
      <c r="CE162" s="4" t="s">
        <v>11</v>
      </c>
      <c r="CF162" s="26" t="s">
        <v>15</v>
      </c>
      <c r="CG162" s="35" t="s">
        <v>1718</v>
      </c>
      <c r="CH162" s="27">
        <f>VLOOKUP(E162,Criterio_Invierno!$B$5:$C$8,2,0)</f>
        <v>7.5</v>
      </c>
      <c r="CI162" s="24">
        <f>+VLOOKUP(F162,Criterio_Invierno!$B$10:$C$13,2,0)</f>
        <v>5</v>
      </c>
      <c r="CJ162" s="29">
        <f>+IF(X162="Mañana y tarde",Criterio_Invierno!$C$16,IF(X162="Solo mañana",Criterio_Invierno!$C$15,Criterio_Invierno!$C$17))</f>
        <v>5</v>
      </c>
      <c r="CK162" s="24">
        <f>+IF(S162=0,Criterio_Invierno!$C$22,IF(S162&lt;Criterio_Invierno!$B$20,Criterio_Invierno!$C$20,IF(S162&lt;Criterio_Invierno!$B$21,Criterio_Invierno!$C$21,0)))*IF(AN162="SI",Criterio_Invierno!$F$20,Criterio_Invierno!$F$21)*IF(AI162="SI",Criterio_Invierno!$J$20,Criterio_Invierno!$J$21)</f>
        <v>0</v>
      </c>
      <c r="CL162" s="29">
        <f>(IF(AE162="NO",Criterio_Invierno!$C$25,IF(AE162="SI",Criterio_Invierno!$C$26,0))+VLOOKUP(AF162,Criterio_Invierno!$E$25:$F$29,2,FALSE)+IF(AK162="-",Criterio_Invierno!$I$30,IF(ISERROR(VLOOKUP(CONCATENATE(AL162,"-",AM162),Criterio_Invierno!$H$25:$I$29,2,FALSE)),Criterio_Invierno!$I$29,VLOOKUP(CONCATENATE(AL162,"-",AM162),Criterio_Invierno!$H$25:$I$29,2,FALSE))))*IF(AG162="SI",Criterio_Invierno!$L$25,Criterio_Invierno!$L$26)</f>
        <v>10</v>
      </c>
      <c r="CM162" s="24">
        <f>+IF(AR162&gt;Criterio_Invierno!$B$33,Criterio_Invierno!$C$33,0)+IF(AU162&gt;Criterio_Invierno!$E$33,Criterio_Invierno!$F$33,0)+IF(BG162="NO",Criterio_Invierno!$I$33,0)</f>
        <v>0</v>
      </c>
      <c r="CN162" s="24">
        <f>+IF(V162&gt;=Criterio_Invierno!$B$36,Criterio_Invierno!$C$37,IF(V162&gt;=Criterio_Invierno!$B$35,Criterio_Invierno!$C$36,Criterio_Invierno!$C$35))</f>
        <v>1</v>
      </c>
      <c r="CO162" s="30">
        <f>IF(CD162="-",Criterio_Invierno!$G$40,VLOOKUP(CE162,Criterio_Invierno!$B$39:$C$46,2,FALSE))</f>
        <v>1</v>
      </c>
      <c r="CP162" s="28">
        <f>+VLOOKUP(F162,Criterio_Verano!$B$5:$C$7,2,FALSE)</f>
        <v>40</v>
      </c>
      <c r="CQ162" s="24">
        <f>+IF(AA162="SI",Criterio_Verano!$C$10,IF(AB162="SI",Criterio_Verano!$C$13,IF(Z162="SI",Criterio_Verano!$C$11,Criterio_Verano!$D$12)))</f>
        <v>20</v>
      </c>
      <c r="CR162" s="24">
        <f>+IF(S162=0,Criterio_Verano!$C$18,IF(S162&lt;Criterio_Verano!$B$16,Criterio_Verano!$C$16,IF(S162&lt;Criterio_Verano!$B$17,Criterio_Verano!$C$17,Criterio_Verano!$C$18)))+IF(AE162="NO",Criterio_Verano!$F$17,Criterio_Verano!$F$16)</f>
        <v>10</v>
      </c>
      <c r="CS162" s="31">
        <f>+IF(AK162="NO",Criterio_Verano!$C$23,IF(AL162="PERSIANAS",Criterio_Verano!$C$21,Criterio_Verano!$C$22)+IF(AM162="DEFICIENTE",Criterio_Verano!$F$22,Criterio_Verano!$F$21))</f>
        <v>0</v>
      </c>
    </row>
    <row r="163" spans="1:97">
      <c r="A163" s="2" t="s">
        <v>1375</v>
      </c>
      <c r="B163" s="4" t="s">
        <v>1</v>
      </c>
      <c r="C163" s="29">
        <f t="shared" si="6"/>
        <v>95</v>
      </c>
      <c r="D163" s="24">
        <f t="shared" si="7"/>
        <v>70</v>
      </c>
      <c r="E163" s="2" t="s">
        <v>139</v>
      </c>
      <c r="F163" s="3">
        <v>3</v>
      </c>
      <c r="G163" s="4" t="s">
        <v>813</v>
      </c>
      <c r="H163" s="4" t="s">
        <v>34</v>
      </c>
      <c r="I163" s="4" t="s">
        <v>1054</v>
      </c>
      <c r="J163" s="29" t="str">
        <f>VLOOKUP(I163,SEV_20000!$B$2:$D$89,3,FALSE)</f>
        <v>Sí</v>
      </c>
      <c r="K163" s="4" t="s">
        <v>382</v>
      </c>
      <c r="L163" s="4" t="s">
        <v>2</v>
      </c>
      <c r="M163" s="4" t="s">
        <v>1376</v>
      </c>
      <c r="N163" s="4" t="s">
        <v>1377</v>
      </c>
      <c r="O163" s="4" t="s">
        <v>1378</v>
      </c>
      <c r="P163" s="4" t="s">
        <v>1379</v>
      </c>
      <c r="Q163" s="4" t="s">
        <v>3</v>
      </c>
      <c r="R163" s="5" t="s">
        <v>757</v>
      </c>
      <c r="S163" s="4">
        <v>1954</v>
      </c>
      <c r="T163" s="5" t="s">
        <v>1388</v>
      </c>
      <c r="U163" s="5">
        <v>2017</v>
      </c>
      <c r="V163" s="5">
        <v>45</v>
      </c>
      <c r="W163" s="4">
        <v>7</v>
      </c>
      <c r="X163" s="4" t="s">
        <v>4</v>
      </c>
      <c r="Y163" s="4" t="s">
        <v>8</v>
      </c>
      <c r="Z163" s="42" t="s">
        <v>5</v>
      </c>
      <c r="AA163" s="4"/>
      <c r="AB163" s="4" t="s">
        <v>8</v>
      </c>
      <c r="AC163" s="4" t="s">
        <v>8</v>
      </c>
      <c r="AD163" s="4" t="s">
        <v>6</v>
      </c>
      <c r="AE163" s="4" t="s">
        <v>8</v>
      </c>
      <c r="AF163" s="4" t="s">
        <v>7</v>
      </c>
      <c r="AG163" s="4" t="s">
        <v>5</v>
      </c>
      <c r="AH163" s="4" t="s">
        <v>18</v>
      </c>
      <c r="AI163" s="4" t="s">
        <v>5</v>
      </c>
      <c r="AJ163" s="4" t="s">
        <v>10</v>
      </c>
      <c r="AK163" s="4" t="s">
        <v>5</v>
      </c>
      <c r="AL163" s="4" t="s">
        <v>19</v>
      </c>
      <c r="AM163" s="4" t="s">
        <v>20</v>
      </c>
      <c r="AN163" s="4" t="s">
        <v>8</v>
      </c>
      <c r="AO163" s="4" t="s">
        <v>8</v>
      </c>
      <c r="AP163" s="5" t="s">
        <v>11</v>
      </c>
      <c r="AQ163" s="5">
        <v>0</v>
      </c>
      <c r="AR163" s="5">
        <v>0</v>
      </c>
      <c r="AS163" s="4">
        <v>0</v>
      </c>
      <c r="AT163" s="5" t="s">
        <v>11</v>
      </c>
      <c r="AU163" s="4">
        <v>0</v>
      </c>
      <c r="AV163" s="5" t="s">
        <v>8</v>
      </c>
      <c r="AW163" s="4">
        <v>0</v>
      </c>
      <c r="AX163" s="4" t="s">
        <v>8</v>
      </c>
      <c r="AY163" s="5" t="s">
        <v>11</v>
      </c>
      <c r="AZ163" s="4">
        <v>0</v>
      </c>
      <c r="BA163" s="4" t="s">
        <v>13</v>
      </c>
      <c r="BB163" s="5" t="s">
        <v>11</v>
      </c>
      <c r="BC163" s="5">
        <v>0</v>
      </c>
      <c r="BD163" s="4">
        <v>0</v>
      </c>
      <c r="BE163" s="4" t="s">
        <v>8</v>
      </c>
      <c r="BF163" s="4" t="s">
        <v>14</v>
      </c>
      <c r="BG163" s="4" t="s">
        <v>5</v>
      </c>
      <c r="BH163" s="4" t="s">
        <v>8</v>
      </c>
      <c r="BI163" s="4" t="s">
        <v>11</v>
      </c>
      <c r="BJ163" s="4" t="s">
        <v>13</v>
      </c>
      <c r="BK163" s="4" t="s">
        <v>11</v>
      </c>
      <c r="BL163" s="5" t="s">
        <v>11</v>
      </c>
      <c r="BM163" s="5">
        <v>4</v>
      </c>
      <c r="BN163" s="4">
        <v>0</v>
      </c>
      <c r="BO163" s="4" t="s">
        <v>8</v>
      </c>
      <c r="BP163" s="4" t="s">
        <v>11</v>
      </c>
      <c r="BQ163" s="4" t="s">
        <v>11</v>
      </c>
      <c r="BR163" s="4" t="s">
        <v>11</v>
      </c>
      <c r="BS163" s="5" t="s">
        <v>11</v>
      </c>
      <c r="BT163" s="5" t="s">
        <v>11</v>
      </c>
      <c r="BU163" s="5">
        <v>0</v>
      </c>
      <c r="BV163" s="5">
        <v>0</v>
      </c>
      <c r="BW163" s="4">
        <v>0</v>
      </c>
      <c r="BX163" s="5">
        <v>0</v>
      </c>
      <c r="BY163" s="5" t="s">
        <v>11</v>
      </c>
      <c r="BZ163" s="4">
        <v>0</v>
      </c>
      <c r="CA163" s="5">
        <v>0</v>
      </c>
      <c r="CB163" s="4" t="s">
        <v>8</v>
      </c>
      <c r="CC163" s="4">
        <v>0</v>
      </c>
      <c r="CD163" s="4" t="s">
        <v>8</v>
      </c>
      <c r="CE163" s="4" t="s">
        <v>11</v>
      </c>
      <c r="CF163" s="26" t="s">
        <v>8</v>
      </c>
      <c r="CG163" s="35" t="s">
        <v>1715</v>
      </c>
      <c r="CH163" s="27">
        <f>VLOOKUP(E163,Criterio_Invierno!$B$5:$C$8,2,0)</f>
        <v>7.5</v>
      </c>
      <c r="CI163" s="24">
        <f>+VLOOKUP(F163,Criterio_Invierno!$B$10:$C$13,2,0)</f>
        <v>2.5</v>
      </c>
      <c r="CJ163" s="29">
        <f>+IF(X163="Mañana y tarde",Criterio_Invierno!$C$16,IF(X163="Solo mañana",Criterio_Invierno!$C$15,Criterio_Invierno!$C$17))</f>
        <v>5</v>
      </c>
      <c r="CK163" s="24">
        <f>+IF(S163=0,Criterio_Invierno!$C$22,IF(S163&lt;Criterio_Invierno!$B$20,Criterio_Invierno!$C$20,IF(S163&lt;Criterio_Invierno!$B$21,Criterio_Invierno!$C$21,0)))*IF(AN163="SI",Criterio_Invierno!$F$20,Criterio_Invierno!$F$21)*IF(AI163="SI",Criterio_Invierno!$J$20,Criterio_Invierno!$J$21)</f>
        <v>30</v>
      </c>
      <c r="CL163" s="29">
        <f>(IF(AE163="NO",Criterio_Invierno!$C$25,IF(AE163="SI",Criterio_Invierno!$C$26,0))+VLOOKUP(AF163,Criterio_Invierno!$E$25:$F$29,2,FALSE)+IF(AK163="-",Criterio_Invierno!$I$30,IF(ISERROR(VLOOKUP(CONCATENATE(AL163,"-",AM163),Criterio_Invierno!$H$25:$I$29,2,FALSE)),Criterio_Invierno!$I$29,VLOOKUP(CONCATENATE(AL163,"-",AM163),Criterio_Invierno!$H$25:$I$29,2,FALSE))))*IF(AG163="SI",Criterio_Invierno!$L$25,Criterio_Invierno!$L$26)</f>
        <v>50</v>
      </c>
      <c r="CM163" s="24">
        <f>+IF(AR163&gt;Criterio_Invierno!$B$33,Criterio_Invierno!$C$33,0)+IF(AU163&gt;Criterio_Invierno!$E$33,Criterio_Invierno!$F$33,0)+IF(BG163="NO",Criterio_Invierno!$I$33,0)</f>
        <v>0</v>
      </c>
      <c r="CN163" s="24">
        <f>+IF(V163&gt;=Criterio_Invierno!$B$36,Criterio_Invierno!$C$37,IF(V163&gt;=Criterio_Invierno!$B$35,Criterio_Invierno!$C$36,Criterio_Invierno!$C$35))</f>
        <v>1</v>
      </c>
      <c r="CO163" s="30">
        <f>IF(CD163="-",Criterio_Invierno!$G$40,VLOOKUP(CE163,Criterio_Invierno!$B$39:$C$46,2,FALSE))</f>
        <v>1</v>
      </c>
      <c r="CP163" s="28">
        <f>+VLOOKUP(F163,Criterio_Verano!$B$5:$C$7,2,FALSE)</f>
        <v>20</v>
      </c>
      <c r="CQ163" s="24">
        <f>+IF(AA163="SI",Criterio_Verano!$C$10,IF(AB163="SI",Criterio_Verano!$C$13,IF(Z163="SI",Criterio_Verano!$C$11,Criterio_Verano!$D$12)))</f>
        <v>10</v>
      </c>
      <c r="CR163" s="24">
        <f>+IF(S163=0,Criterio_Verano!$C$18,IF(S163&lt;Criterio_Verano!$B$16,Criterio_Verano!$C$16,IF(S163&lt;Criterio_Verano!$B$17,Criterio_Verano!$C$17,Criterio_Verano!$C$18)))+IF(AE163="NO",Criterio_Verano!$F$17,Criterio_Verano!$F$16)</f>
        <v>15</v>
      </c>
      <c r="CS163" s="31">
        <f>+IF(AK163="NO",Criterio_Verano!$C$23,IF(AL163="PERSIANAS",Criterio_Verano!$C$21,Criterio_Verano!$C$22)+IF(AM163="DEFICIENTE",Criterio_Verano!$F$22,Criterio_Verano!$F$21))</f>
        <v>25</v>
      </c>
    </row>
    <row r="164" spans="1:97">
      <c r="A164" s="2" t="s">
        <v>849</v>
      </c>
      <c r="B164" s="4" t="s">
        <v>1</v>
      </c>
      <c r="C164" s="29">
        <f t="shared" si="6"/>
        <v>65</v>
      </c>
      <c r="D164" s="24">
        <f t="shared" si="7"/>
        <v>70</v>
      </c>
      <c r="E164" s="2" t="s">
        <v>139</v>
      </c>
      <c r="F164" s="3">
        <v>3</v>
      </c>
      <c r="G164" s="4" t="s">
        <v>850</v>
      </c>
      <c r="H164" s="4" t="s">
        <v>34</v>
      </c>
      <c r="I164" s="4" t="s">
        <v>403</v>
      </c>
      <c r="J164" s="29" t="str">
        <f>VLOOKUP(I164,SEV_20000!$B$2:$D$89,3,FALSE)</f>
        <v>Sí</v>
      </c>
      <c r="K164" s="4" t="s">
        <v>851</v>
      </c>
      <c r="L164" s="4" t="s">
        <v>2</v>
      </c>
      <c r="M164" s="4" t="s">
        <v>852</v>
      </c>
      <c r="N164" s="4" t="s">
        <v>853</v>
      </c>
      <c r="O164" s="4" t="s">
        <v>854</v>
      </c>
      <c r="P164" s="4" t="s">
        <v>855</v>
      </c>
      <c r="Q164" s="4" t="s">
        <v>3</v>
      </c>
      <c r="R164" s="5" t="s">
        <v>857</v>
      </c>
      <c r="S164" s="4">
        <v>1970</v>
      </c>
      <c r="T164" s="5" t="s">
        <v>13</v>
      </c>
      <c r="U164" s="5">
        <v>2000</v>
      </c>
      <c r="V164" s="5">
        <v>40</v>
      </c>
      <c r="W164" s="4">
        <v>2</v>
      </c>
      <c r="X164" s="4" t="s">
        <v>16</v>
      </c>
      <c r="Y164" s="4" t="s">
        <v>5</v>
      </c>
      <c r="Z164" s="42" t="s">
        <v>5</v>
      </c>
      <c r="AA164" s="4"/>
      <c r="AB164" s="4" t="s">
        <v>8</v>
      </c>
      <c r="AC164" s="4" t="s">
        <v>5</v>
      </c>
      <c r="AD164" s="4" t="s">
        <v>6</v>
      </c>
      <c r="AE164" s="4" t="s">
        <v>8</v>
      </c>
      <c r="AF164" s="4" t="s">
        <v>7</v>
      </c>
      <c r="AG164" s="4" t="s">
        <v>8</v>
      </c>
      <c r="AH164" s="4" t="s">
        <v>18</v>
      </c>
      <c r="AI164" s="4" t="s">
        <v>8</v>
      </c>
      <c r="AJ164" s="4" t="s">
        <v>11</v>
      </c>
      <c r="AK164" s="4" t="s">
        <v>8</v>
      </c>
      <c r="AL164" s="4" t="s">
        <v>11</v>
      </c>
      <c r="AM164" s="4" t="s">
        <v>11</v>
      </c>
      <c r="AN164" s="4" t="s">
        <v>8</v>
      </c>
      <c r="AO164" s="4" t="s">
        <v>8</v>
      </c>
      <c r="AP164" s="5" t="s">
        <v>11</v>
      </c>
      <c r="AQ164" s="5">
        <v>0</v>
      </c>
      <c r="AR164" s="5">
        <v>0</v>
      </c>
      <c r="AS164" s="4">
        <v>0</v>
      </c>
      <c r="AT164" s="5" t="s">
        <v>11</v>
      </c>
      <c r="AU164" s="4">
        <v>0</v>
      </c>
      <c r="AV164" s="5" t="s">
        <v>8</v>
      </c>
      <c r="AW164" s="4">
        <v>0</v>
      </c>
      <c r="AX164" s="4" t="s">
        <v>8</v>
      </c>
      <c r="AY164" s="5" t="s">
        <v>11</v>
      </c>
      <c r="AZ164" s="4">
        <v>0</v>
      </c>
      <c r="BA164" s="4" t="s">
        <v>13</v>
      </c>
      <c r="BB164" s="5" t="s">
        <v>11</v>
      </c>
      <c r="BC164" s="5">
        <v>0</v>
      </c>
      <c r="BD164" s="4">
        <v>0</v>
      </c>
      <c r="BE164" s="4" t="s">
        <v>5</v>
      </c>
      <c r="BF164" s="4" t="s">
        <v>14</v>
      </c>
      <c r="BG164" s="4" t="s">
        <v>5</v>
      </c>
      <c r="BH164" s="4" t="s">
        <v>8</v>
      </c>
      <c r="BI164" s="4" t="s">
        <v>11</v>
      </c>
      <c r="BJ164" s="4" t="s">
        <v>13</v>
      </c>
      <c r="BK164" s="4" t="s">
        <v>11</v>
      </c>
      <c r="BL164" s="5" t="s">
        <v>11</v>
      </c>
      <c r="BM164" s="5">
        <v>0</v>
      </c>
      <c r="BN164" s="4">
        <v>0</v>
      </c>
      <c r="BO164" s="4" t="s">
        <v>8</v>
      </c>
      <c r="BP164" s="4" t="s">
        <v>11</v>
      </c>
      <c r="BQ164" s="4" t="s">
        <v>11</v>
      </c>
      <c r="BR164" s="4" t="s">
        <v>11</v>
      </c>
      <c r="BS164" s="5" t="s">
        <v>11</v>
      </c>
      <c r="BT164" s="5" t="s">
        <v>11</v>
      </c>
      <c r="BU164" s="5">
        <v>0</v>
      </c>
      <c r="BV164" s="5">
        <v>0</v>
      </c>
      <c r="BW164" s="4">
        <v>0</v>
      </c>
      <c r="BX164" s="5">
        <v>0</v>
      </c>
      <c r="BY164" s="5" t="s">
        <v>11</v>
      </c>
      <c r="BZ164" s="4">
        <v>0</v>
      </c>
      <c r="CA164" s="5">
        <v>0</v>
      </c>
      <c r="CB164" s="4" t="s">
        <v>8</v>
      </c>
      <c r="CC164" s="4">
        <v>0</v>
      </c>
      <c r="CD164" s="4" t="s">
        <v>15</v>
      </c>
      <c r="CE164" s="4" t="s">
        <v>11</v>
      </c>
      <c r="CF164" s="26" t="s">
        <v>15</v>
      </c>
      <c r="CG164" s="35" t="s">
        <v>1718</v>
      </c>
      <c r="CH164" s="27">
        <f>VLOOKUP(E164,Criterio_Invierno!$B$5:$C$8,2,0)</f>
        <v>7.5</v>
      </c>
      <c r="CI164" s="24">
        <f>+VLOOKUP(F164,Criterio_Invierno!$B$10:$C$13,2,0)</f>
        <v>2.5</v>
      </c>
      <c r="CJ164" s="29">
        <f>+IF(X164="Mañana y tarde",Criterio_Invierno!$C$16,IF(X164="Solo mañana",Criterio_Invierno!$C$15,Criterio_Invierno!$C$17))</f>
        <v>15</v>
      </c>
      <c r="CK164" s="24">
        <f>+IF(S164=0,Criterio_Invierno!$C$22,IF(S164&lt;Criterio_Invierno!$B$20,Criterio_Invierno!$C$20,IF(S164&lt;Criterio_Invierno!$B$21,Criterio_Invierno!$C$21,0)))*IF(AN164="SI",Criterio_Invierno!$F$20,Criterio_Invierno!$F$21)*IF(AI164="SI",Criterio_Invierno!$J$20,Criterio_Invierno!$J$21)</f>
        <v>15</v>
      </c>
      <c r="CL164" s="29">
        <f>(IF(AE164="NO",Criterio_Invierno!$C$25,IF(AE164="SI",Criterio_Invierno!$C$26,0))+VLOOKUP(AF164,Criterio_Invierno!$E$25:$F$29,2,FALSE)+IF(AK164="-",Criterio_Invierno!$I$30,IF(ISERROR(VLOOKUP(CONCATENATE(AL164,"-",AM164),Criterio_Invierno!$H$25:$I$29,2,FALSE)),Criterio_Invierno!$I$29,VLOOKUP(CONCATENATE(AL164,"-",AM164),Criterio_Invierno!$H$25:$I$29,2,FALSE))))*IF(AG164="SI",Criterio_Invierno!$L$25,Criterio_Invierno!$L$26)</f>
        <v>25</v>
      </c>
      <c r="CM164" s="24">
        <f>+IF(AR164&gt;Criterio_Invierno!$B$33,Criterio_Invierno!$C$33,0)+IF(AU164&gt;Criterio_Invierno!$E$33,Criterio_Invierno!$F$33,0)+IF(BG164="NO",Criterio_Invierno!$I$33,0)</f>
        <v>0</v>
      </c>
      <c r="CN164" s="24">
        <f>+IF(V164&gt;=Criterio_Invierno!$B$36,Criterio_Invierno!$C$37,IF(V164&gt;=Criterio_Invierno!$B$35,Criterio_Invierno!$C$36,Criterio_Invierno!$C$35))</f>
        <v>1</v>
      </c>
      <c r="CO164" s="30">
        <f>IF(CD164="-",Criterio_Invierno!$G$40,VLOOKUP(CE164,Criterio_Invierno!$B$39:$C$46,2,FALSE))</f>
        <v>1</v>
      </c>
      <c r="CP164" s="28">
        <f>+VLOOKUP(F164,Criterio_Verano!$B$5:$C$7,2,FALSE)</f>
        <v>20</v>
      </c>
      <c r="CQ164" s="24">
        <f>+IF(AA164="SI",Criterio_Verano!$C$10,IF(AB164="SI",Criterio_Verano!$C$13,IF(Z164="SI",Criterio_Verano!$C$11,Criterio_Verano!$D$12)))</f>
        <v>10</v>
      </c>
      <c r="CR164" s="24">
        <f>+IF(S164=0,Criterio_Verano!$C$18,IF(S164&lt;Criterio_Verano!$B$16,Criterio_Verano!$C$16,IF(S164&lt;Criterio_Verano!$B$17,Criterio_Verano!$C$17,Criterio_Verano!$C$18)))+IF(AE164="NO",Criterio_Verano!$F$17,Criterio_Verano!$F$16)</f>
        <v>15</v>
      </c>
      <c r="CS164" s="31">
        <f>+IF(AK164="NO",Criterio_Verano!$C$23,IF(AL164="PERSIANAS",Criterio_Verano!$C$21,Criterio_Verano!$C$22)+IF(AM164="DEFICIENTE",Criterio_Verano!$F$22,Criterio_Verano!$F$21))</f>
        <v>25</v>
      </c>
    </row>
    <row r="165" spans="1:97">
      <c r="A165" s="2" t="s">
        <v>1183</v>
      </c>
      <c r="B165" s="4" t="s">
        <v>1</v>
      </c>
      <c r="C165" s="29">
        <f t="shared" si="6"/>
        <v>155</v>
      </c>
      <c r="D165" s="24">
        <f t="shared" si="7"/>
        <v>70</v>
      </c>
      <c r="E165" s="2" t="s">
        <v>139</v>
      </c>
      <c r="F165" s="3">
        <v>3</v>
      </c>
      <c r="G165" s="4" t="s">
        <v>1184</v>
      </c>
      <c r="H165" s="4" t="s">
        <v>34</v>
      </c>
      <c r="I165" s="4" t="s">
        <v>120</v>
      </c>
      <c r="J165" s="29" t="str">
        <f>VLOOKUP(I165,SEV_20000!$B$2:$D$89,3,FALSE)</f>
        <v>Sí</v>
      </c>
      <c r="K165" s="4" t="s">
        <v>1185</v>
      </c>
      <c r="L165" s="4" t="s">
        <v>44</v>
      </c>
      <c r="M165" s="4" t="s">
        <v>1186</v>
      </c>
      <c r="N165" s="4" t="s">
        <v>1187</v>
      </c>
      <c r="O165" s="4" t="s">
        <v>1188</v>
      </c>
      <c r="P165" s="4" t="s">
        <v>1189</v>
      </c>
      <c r="Q165" s="4" t="s">
        <v>3</v>
      </c>
      <c r="R165" s="5" t="s">
        <v>299</v>
      </c>
      <c r="S165" s="4">
        <v>1968</v>
      </c>
      <c r="T165" s="5" t="s">
        <v>1190</v>
      </c>
      <c r="U165" s="5">
        <v>0</v>
      </c>
      <c r="V165" s="5">
        <v>150</v>
      </c>
      <c r="W165" s="4">
        <v>8</v>
      </c>
      <c r="X165" s="4" t="s">
        <v>16</v>
      </c>
      <c r="Y165" s="4" t="s">
        <v>5</v>
      </c>
      <c r="Z165" s="42" t="s">
        <v>5</v>
      </c>
      <c r="AA165" s="4"/>
      <c r="AB165" s="4" t="s">
        <v>8</v>
      </c>
      <c r="AC165" s="4" t="s">
        <v>8</v>
      </c>
      <c r="AD165" s="4" t="s">
        <v>6</v>
      </c>
      <c r="AE165" s="4" t="s">
        <v>8</v>
      </c>
      <c r="AF165" s="4" t="s">
        <v>22</v>
      </c>
      <c r="AG165" s="4" t="s">
        <v>5</v>
      </c>
      <c r="AH165" s="4" t="s">
        <v>9</v>
      </c>
      <c r="AI165" s="4" t="s">
        <v>5</v>
      </c>
      <c r="AJ165" s="4" t="s">
        <v>10</v>
      </c>
      <c r="AK165" s="4" t="s">
        <v>8</v>
      </c>
      <c r="AL165" s="4" t="s">
        <v>11</v>
      </c>
      <c r="AM165" s="4" t="s">
        <v>11</v>
      </c>
      <c r="AN165" s="4" t="s">
        <v>5</v>
      </c>
      <c r="AO165" s="4" t="s">
        <v>8</v>
      </c>
      <c r="AP165" s="5" t="s">
        <v>11</v>
      </c>
      <c r="AQ165" s="5">
        <v>0</v>
      </c>
      <c r="AR165" s="5">
        <v>0</v>
      </c>
      <c r="AS165" s="4">
        <v>0</v>
      </c>
      <c r="AT165" s="5" t="s">
        <v>11</v>
      </c>
      <c r="AU165" s="4">
        <v>0</v>
      </c>
      <c r="AV165" s="5" t="s">
        <v>8</v>
      </c>
      <c r="AW165" s="4">
        <v>0</v>
      </c>
      <c r="AX165" s="4" t="s">
        <v>5</v>
      </c>
      <c r="AY165" s="5" t="s">
        <v>26</v>
      </c>
      <c r="AZ165" s="4">
        <v>8</v>
      </c>
      <c r="BA165" s="4" t="s">
        <v>8</v>
      </c>
      <c r="BB165" s="5" t="s">
        <v>8</v>
      </c>
      <c r="BC165" s="5">
        <v>6</v>
      </c>
      <c r="BD165" s="4">
        <v>10</v>
      </c>
      <c r="BE165" s="4" t="s">
        <v>8</v>
      </c>
      <c r="BF165" s="4" t="s">
        <v>14</v>
      </c>
      <c r="BG165" s="4" t="s">
        <v>5</v>
      </c>
      <c r="BH165" s="4" t="s">
        <v>5</v>
      </c>
      <c r="BI165" s="4" t="s">
        <v>8</v>
      </c>
      <c r="BJ165" s="4" t="s">
        <v>8</v>
      </c>
      <c r="BK165" s="4" t="s">
        <v>5</v>
      </c>
      <c r="BL165" s="5" t="s">
        <v>8</v>
      </c>
      <c r="BM165" s="5">
        <v>7</v>
      </c>
      <c r="BN165" s="4">
        <v>6</v>
      </c>
      <c r="BO165" s="4" t="s">
        <v>8</v>
      </c>
      <c r="BP165" s="4" t="s">
        <v>11</v>
      </c>
      <c r="BQ165" s="4" t="s">
        <v>11</v>
      </c>
      <c r="BR165" s="4" t="s">
        <v>11</v>
      </c>
      <c r="BS165" s="5" t="s">
        <v>11</v>
      </c>
      <c r="BT165" s="5" t="s">
        <v>11</v>
      </c>
      <c r="BU165" s="5">
        <v>0</v>
      </c>
      <c r="BV165" s="5">
        <v>0</v>
      </c>
      <c r="BW165" s="4">
        <v>0</v>
      </c>
      <c r="BX165" s="5">
        <v>0</v>
      </c>
      <c r="BY165" s="5" t="s">
        <v>11</v>
      </c>
      <c r="BZ165" s="4">
        <v>0</v>
      </c>
      <c r="CA165" s="5">
        <v>0</v>
      </c>
      <c r="CB165" s="4" t="s">
        <v>8</v>
      </c>
      <c r="CC165" s="4">
        <v>0</v>
      </c>
      <c r="CD165" s="4" t="s">
        <v>15</v>
      </c>
      <c r="CE165" s="4" t="s">
        <v>11</v>
      </c>
      <c r="CF165" s="26" t="s">
        <v>15</v>
      </c>
      <c r="CG165" s="35" t="s">
        <v>1679</v>
      </c>
      <c r="CH165" s="27">
        <f>VLOOKUP(E165,Criterio_Invierno!$B$5:$C$8,2,0)</f>
        <v>7.5</v>
      </c>
      <c r="CI165" s="24">
        <f>+VLOOKUP(F165,Criterio_Invierno!$B$10:$C$13,2,0)</f>
        <v>2.5</v>
      </c>
      <c r="CJ165" s="29">
        <f>+IF(X165="Mañana y tarde",Criterio_Invierno!$C$16,IF(X165="Solo mañana",Criterio_Invierno!$C$15,Criterio_Invierno!$C$17))</f>
        <v>15</v>
      </c>
      <c r="CK165" s="24">
        <f>+IF(S165=0,Criterio_Invierno!$C$22,IF(S165&lt;Criterio_Invierno!$B$20,Criterio_Invierno!$C$20,IF(S165&lt;Criterio_Invierno!$B$21,Criterio_Invierno!$C$21,0)))*IF(AN165="SI",Criterio_Invierno!$F$20,Criterio_Invierno!$F$21)*IF(AI165="SI",Criterio_Invierno!$J$20,Criterio_Invierno!$J$21)</f>
        <v>60</v>
      </c>
      <c r="CL165" s="29">
        <f>(IF(AE165="NO",Criterio_Invierno!$C$25,IF(AE165="SI",Criterio_Invierno!$C$26,0))+VLOOKUP(AF165,Criterio_Invierno!$E$25:$F$29,2,FALSE)+IF(AK165="-",Criterio_Invierno!$I$30,IF(ISERROR(VLOOKUP(CONCATENATE(AL165,"-",AM165),Criterio_Invierno!$H$25:$I$29,2,FALSE)),Criterio_Invierno!$I$29,VLOOKUP(CONCATENATE(AL165,"-",AM165),Criterio_Invierno!$H$25:$I$29,2,FALSE))))*IF(AG165="SI",Criterio_Invierno!$L$25,Criterio_Invierno!$L$26)</f>
        <v>70</v>
      </c>
      <c r="CM165" s="24">
        <f>+IF(AR165&gt;Criterio_Invierno!$B$33,Criterio_Invierno!$C$33,0)+IF(AU165&gt;Criterio_Invierno!$E$33,Criterio_Invierno!$F$33,0)+IF(BG165="NO",Criterio_Invierno!$I$33,0)</f>
        <v>0</v>
      </c>
      <c r="CN165" s="24">
        <f>+IF(V165&gt;=Criterio_Invierno!$B$36,Criterio_Invierno!$C$37,IF(V165&gt;=Criterio_Invierno!$B$35,Criterio_Invierno!$C$36,Criterio_Invierno!$C$35))</f>
        <v>1</v>
      </c>
      <c r="CO165" s="30">
        <f>IF(CD165="-",Criterio_Invierno!$G$40,VLOOKUP(CE165,Criterio_Invierno!$B$39:$C$46,2,FALSE))</f>
        <v>1</v>
      </c>
      <c r="CP165" s="28">
        <f>+VLOOKUP(F165,Criterio_Verano!$B$5:$C$7,2,FALSE)</f>
        <v>20</v>
      </c>
      <c r="CQ165" s="24">
        <f>+IF(AA165="SI",Criterio_Verano!$C$10,IF(AB165="SI",Criterio_Verano!$C$13,IF(Z165="SI",Criterio_Verano!$C$11,Criterio_Verano!$D$12)))</f>
        <v>10</v>
      </c>
      <c r="CR165" s="24">
        <f>+IF(S165=0,Criterio_Verano!$C$18,IF(S165&lt;Criterio_Verano!$B$16,Criterio_Verano!$C$16,IF(S165&lt;Criterio_Verano!$B$17,Criterio_Verano!$C$17,Criterio_Verano!$C$18)))+IF(AE165="NO",Criterio_Verano!$F$17,Criterio_Verano!$F$16)</f>
        <v>15</v>
      </c>
      <c r="CS165" s="31">
        <f>+IF(AK165="NO",Criterio_Verano!$C$23,IF(AL165="PERSIANAS",Criterio_Verano!$C$21,Criterio_Verano!$C$22)+IF(AM165="DEFICIENTE",Criterio_Verano!$F$22,Criterio_Verano!$F$21))</f>
        <v>25</v>
      </c>
    </row>
    <row r="166" spans="1:97">
      <c r="A166" s="2" t="s">
        <v>1183</v>
      </c>
      <c r="B166" s="4" t="s">
        <v>1</v>
      </c>
      <c r="C166" s="29">
        <f t="shared" si="6"/>
        <v>145</v>
      </c>
      <c r="D166" s="24">
        <f t="shared" si="7"/>
        <v>70</v>
      </c>
      <c r="E166" s="2" t="s">
        <v>139</v>
      </c>
      <c r="F166" s="3">
        <v>3</v>
      </c>
      <c r="G166" s="4" t="s">
        <v>1184</v>
      </c>
      <c r="H166" s="4" t="s">
        <v>34</v>
      </c>
      <c r="I166" s="4" t="s">
        <v>120</v>
      </c>
      <c r="J166" s="29" t="str">
        <f>VLOOKUP(I166,SEV_20000!$B$2:$D$89,3,FALSE)</f>
        <v>Sí</v>
      </c>
      <c r="K166" s="4" t="s">
        <v>1185</v>
      </c>
      <c r="L166" s="4" t="s">
        <v>44</v>
      </c>
      <c r="M166" s="4" t="s">
        <v>1186</v>
      </c>
      <c r="N166" s="4" t="s">
        <v>1187</v>
      </c>
      <c r="O166" s="4" t="s">
        <v>1188</v>
      </c>
      <c r="P166" s="4" t="s">
        <v>1189</v>
      </c>
      <c r="Q166" s="4" t="s">
        <v>3</v>
      </c>
      <c r="R166" s="5" t="s">
        <v>413</v>
      </c>
      <c r="S166" s="4">
        <v>1968</v>
      </c>
      <c r="T166" s="5" t="s">
        <v>1190</v>
      </c>
      <c r="U166" s="5">
        <v>0</v>
      </c>
      <c r="V166" s="5">
        <v>86</v>
      </c>
      <c r="W166" s="4">
        <v>5</v>
      </c>
      <c r="X166" s="4" t="s">
        <v>4</v>
      </c>
      <c r="Y166" s="4" t="s">
        <v>8</v>
      </c>
      <c r="Z166" s="42" t="s">
        <v>5</v>
      </c>
      <c r="AA166" s="4"/>
      <c r="AB166" s="4" t="s">
        <v>8</v>
      </c>
      <c r="AC166" s="4" t="s">
        <v>8</v>
      </c>
      <c r="AD166" s="4" t="s">
        <v>6</v>
      </c>
      <c r="AE166" s="4" t="s">
        <v>8</v>
      </c>
      <c r="AF166" s="4" t="s">
        <v>22</v>
      </c>
      <c r="AG166" s="4" t="s">
        <v>5</v>
      </c>
      <c r="AH166" s="4" t="s">
        <v>9</v>
      </c>
      <c r="AI166" s="4" t="s">
        <v>5</v>
      </c>
      <c r="AJ166" s="4" t="s">
        <v>10</v>
      </c>
      <c r="AK166" s="4" t="s">
        <v>5</v>
      </c>
      <c r="AL166" s="4" t="s">
        <v>19</v>
      </c>
      <c r="AM166" s="4" t="s">
        <v>20</v>
      </c>
      <c r="AN166" s="4" t="s">
        <v>5</v>
      </c>
      <c r="AO166" s="4" t="s">
        <v>8</v>
      </c>
      <c r="AP166" s="5" t="s">
        <v>11</v>
      </c>
      <c r="AQ166" s="5">
        <v>0</v>
      </c>
      <c r="AR166" s="5">
        <v>0</v>
      </c>
      <c r="AS166" s="4">
        <v>0</v>
      </c>
      <c r="AT166" s="5" t="s">
        <v>11</v>
      </c>
      <c r="AU166" s="4">
        <v>0</v>
      </c>
      <c r="AV166" s="5" t="s">
        <v>8</v>
      </c>
      <c r="AW166" s="4">
        <v>0</v>
      </c>
      <c r="AX166" s="4" t="s">
        <v>5</v>
      </c>
      <c r="AY166" s="5" t="s">
        <v>26</v>
      </c>
      <c r="AZ166" s="4">
        <v>5</v>
      </c>
      <c r="BA166" s="4" t="s">
        <v>8</v>
      </c>
      <c r="BB166" s="5" t="s">
        <v>5</v>
      </c>
      <c r="BC166" s="5">
        <v>4</v>
      </c>
      <c r="BD166" s="4">
        <v>10</v>
      </c>
      <c r="BE166" s="4" t="s">
        <v>8</v>
      </c>
      <c r="BF166" s="4" t="s">
        <v>14</v>
      </c>
      <c r="BG166" s="4" t="s">
        <v>5</v>
      </c>
      <c r="BH166" s="4" t="s">
        <v>5</v>
      </c>
      <c r="BI166" s="4" t="s">
        <v>8</v>
      </c>
      <c r="BJ166" s="4" t="s">
        <v>8</v>
      </c>
      <c r="BK166" s="4" t="s">
        <v>5</v>
      </c>
      <c r="BL166" s="5" t="s">
        <v>8</v>
      </c>
      <c r="BM166" s="5">
        <v>5</v>
      </c>
      <c r="BN166" s="4">
        <v>4</v>
      </c>
      <c r="BO166" s="4" t="s">
        <v>8</v>
      </c>
      <c r="BP166" s="4" t="s">
        <v>11</v>
      </c>
      <c r="BQ166" s="4" t="s">
        <v>11</v>
      </c>
      <c r="BR166" s="4" t="s">
        <v>11</v>
      </c>
      <c r="BS166" s="5" t="s">
        <v>11</v>
      </c>
      <c r="BT166" s="5" t="s">
        <v>11</v>
      </c>
      <c r="BU166" s="5">
        <v>0</v>
      </c>
      <c r="BV166" s="5">
        <v>0</v>
      </c>
      <c r="BW166" s="4">
        <v>0</v>
      </c>
      <c r="BX166" s="5">
        <v>0</v>
      </c>
      <c r="BY166" s="5" t="s">
        <v>11</v>
      </c>
      <c r="BZ166" s="4">
        <v>0</v>
      </c>
      <c r="CA166" s="5">
        <v>0</v>
      </c>
      <c r="CB166" s="4" t="s">
        <v>8</v>
      </c>
      <c r="CC166" s="4">
        <v>0</v>
      </c>
      <c r="CD166" s="4" t="s">
        <v>15</v>
      </c>
      <c r="CE166" s="4" t="s">
        <v>11</v>
      </c>
      <c r="CF166" s="26" t="s">
        <v>15</v>
      </c>
      <c r="CG166" s="35" t="s">
        <v>1678</v>
      </c>
      <c r="CH166" s="27">
        <f>VLOOKUP(E166,Criterio_Invierno!$B$5:$C$8,2,0)</f>
        <v>7.5</v>
      </c>
      <c r="CI166" s="24">
        <f>+VLOOKUP(F166,Criterio_Invierno!$B$10:$C$13,2,0)</f>
        <v>2.5</v>
      </c>
      <c r="CJ166" s="29">
        <f>+IF(X166="Mañana y tarde",Criterio_Invierno!$C$16,IF(X166="Solo mañana",Criterio_Invierno!$C$15,Criterio_Invierno!$C$17))</f>
        <v>5</v>
      </c>
      <c r="CK166" s="24">
        <f>+IF(S166=0,Criterio_Invierno!$C$22,IF(S166&lt;Criterio_Invierno!$B$20,Criterio_Invierno!$C$20,IF(S166&lt;Criterio_Invierno!$B$21,Criterio_Invierno!$C$21,0)))*IF(AN166="SI",Criterio_Invierno!$F$20,Criterio_Invierno!$F$21)*IF(AI166="SI",Criterio_Invierno!$J$20,Criterio_Invierno!$J$21)</f>
        <v>60</v>
      </c>
      <c r="CL166" s="29">
        <f>(IF(AE166="NO",Criterio_Invierno!$C$25,IF(AE166="SI",Criterio_Invierno!$C$26,0))+VLOOKUP(AF166,Criterio_Invierno!$E$25:$F$29,2,FALSE)+IF(AK166="-",Criterio_Invierno!$I$30,IF(ISERROR(VLOOKUP(CONCATENATE(AL166,"-",AM166),Criterio_Invierno!$H$25:$I$29,2,FALSE)),Criterio_Invierno!$I$29,VLOOKUP(CONCATENATE(AL166,"-",AM166),Criterio_Invierno!$H$25:$I$29,2,FALSE))))*IF(AG166="SI",Criterio_Invierno!$L$25,Criterio_Invierno!$L$26)</f>
        <v>70</v>
      </c>
      <c r="CM166" s="24">
        <f>+IF(AR166&gt;Criterio_Invierno!$B$33,Criterio_Invierno!$C$33,0)+IF(AU166&gt;Criterio_Invierno!$E$33,Criterio_Invierno!$F$33,0)+IF(BG166="NO",Criterio_Invierno!$I$33,0)</f>
        <v>0</v>
      </c>
      <c r="CN166" s="24">
        <f>+IF(V166&gt;=Criterio_Invierno!$B$36,Criterio_Invierno!$C$37,IF(V166&gt;=Criterio_Invierno!$B$35,Criterio_Invierno!$C$36,Criterio_Invierno!$C$35))</f>
        <v>1</v>
      </c>
      <c r="CO166" s="30">
        <f>IF(CD166="-",Criterio_Invierno!$G$40,VLOOKUP(CE166,Criterio_Invierno!$B$39:$C$46,2,FALSE))</f>
        <v>1</v>
      </c>
      <c r="CP166" s="28">
        <f>+VLOOKUP(F166,Criterio_Verano!$B$5:$C$7,2,FALSE)</f>
        <v>20</v>
      </c>
      <c r="CQ166" s="24">
        <f>+IF(AA166="SI",Criterio_Verano!$C$10,IF(AB166="SI",Criterio_Verano!$C$13,IF(Z166="SI",Criterio_Verano!$C$11,Criterio_Verano!$D$12)))</f>
        <v>10</v>
      </c>
      <c r="CR166" s="24">
        <f>+IF(S166=0,Criterio_Verano!$C$18,IF(S166&lt;Criterio_Verano!$B$16,Criterio_Verano!$C$16,IF(S166&lt;Criterio_Verano!$B$17,Criterio_Verano!$C$17,Criterio_Verano!$C$18)))+IF(AE166="NO",Criterio_Verano!$F$17,Criterio_Verano!$F$16)</f>
        <v>15</v>
      </c>
      <c r="CS166" s="31">
        <f>+IF(AK166="NO",Criterio_Verano!$C$23,IF(AL166="PERSIANAS",Criterio_Verano!$C$21,Criterio_Verano!$C$22)+IF(AM166="DEFICIENTE",Criterio_Verano!$F$22,Criterio_Verano!$F$21))</f>
        <v>25</v>
      </c>
    </row>
    <row r="167" spans="1:97">
      <c r="A167" s="2" t="s">
        <v>530</v>
      </c>
      <c r="B167" s="4" t="s">
        <v>1</v>
      </c>
      <c r="C167" s="29">
        <f t="shared" si="6"/>
        <v>102.5</v>
      </c>
      <c r="D167" s="24">
        <f t="shared" si="7"/>
        <v>70</v>
      </c>
      <c r="E167" s="2" t="s">
        <v>140</v>
      </c>
      <c r="F167" s="3">
        <v>3</v>
      </c>
      <c r="G167" s="4" t="s">
        <v>531</v>
      </c>
      <c r="H167" s="4" t="s">
        <v>34</v>
      </c>
      <c r="I167" s="4" t="s">
        <v>106</v>
      </c>
      <c r="J167" s="29" t="str">
        <f>VLOOKUP(I167,SEV_20000!$B$2:$D$89,3,FALSE)</f>
        <v>Sí</v>
      </c>
      <c r="K167" s="4" t="s">
        <v>532</v>
      </c>
      <c r="L167" s="4" t="s">
        <v>2</v>
      </c>
      <c r="M167" s="4" t="s">
        <v>533</v>
      </c>
      <c r="N167" s="4" t="s">
        <v>534</v>
      </c>
      <c r="O167" s="4" t="s">
        <v>535</v>
      </c>
      <c r="P167" s="4" t="s">
        <v>536</v>
      </c>
      <c r="Q167" s="4" t="s">
        <v>3</v>
      </c>
      <c r="R167" s="5" t="s">
        <v>722</v>
      </c>
      <c r="S167" s="4">
        <v>1970</v>
      </c>
      <c r="T167" s="5" t="s">
        <v>538</v>
      </c>
      <c r="U167" s="5">
        <v>0</v>
      </c>
      <c r="V167" s="5">
        <v>75</v>
      </c>
      <c r="W167" s="4">
        <v>4</v>
      </c>
      <c r="X167" s="4" t="s">
        <v>4</v>
      </c>
      <c r="Y167" s="4" t="s">
        <v>8</v>
      </c>
      <c r="Z167" s="42" t="s">
        <v>5</v>
      </c>
      <c r="AA167" s="4"/>
      <c r="AB167" s="4" t="s">
        <v>8</v>
      </c>
      <c r="AC167" s="4" t="s">
        <v>8</v>
      </c>
      <c r="AD167" s="4" t="s">
        <v>17</v>
      </c>
      <c r="AE167" s="4" t="s">
        <v>8</v>
      </c>
      <c r="AF167" s="4" t="s">
        <v>22</v>
      </c>
      <c r="AG167" s="4" t="s">
        <v>5</v>
      </c>
      <c r="AH167" s="4" t="s">
        <v>18</v>
      </c>
      <c r="AI167" s="4" t="s">
        <v>8</v>
      </c>
      <c r="AJ167" s="4" t="s">
        <v>11</v>
      </c>
      <c r="AK167" s="4" t="s">
        <v>8</v>
      </c>
      <c r="AL167" s="4" t="s">
        <v>11</v>
      </c>
      <c r="AM167" s="4" t="s">
        <v>11</v>
      </c>
      <c r="AN167" s="4" t="s">
        <v>8</v>
      </c>
      <c r="AO167" s="4" t="s">
        <v>8</v>
      </c>
      <c r="AP167" s="5" t="s">
        <v>11</v>
      </c>
      <c r="AQ167" s="5">
        <v>0</v>
      </c>
      <c r="AR167" s="5">
        <v>0</v>
      </c>
      <c r="AS167" s="4">
        <v>0</v>
      </c>
      <c r="AT167" s="5" t="s">
        <v>11</v>
      </c>
      <c r="AU167" s="4">
        <v>0</v>
      </c>
      <c r="AV167" s="5" t="s">
        <v>5</v>
      </c>
      <c r="AW167" s="4">
        <v>3</v>
      </c>
      <c r="AX167" s="4" t="s">
        <v>5</v>
      </c>
      <c r="AY167" s="5" t="s">
        <v>26</v>
      </c>
      <c r="AZ167" s="4">
        <v>4</v>
      </c>
      <c r="BA167" s="4" t="s">
        <v>8</v>
      </c>
      <c r="BB167" s="5" t="s">
        <v>8</v>
      </c>
      <c r="BC167" s="5">
        <v>0</v>
      </c>
      <c r="BD167" s="4">
        <v>0</v>
      </c>
      <c r="BE167" s="4" t="s">
        <v>8</v>
      </c>
      <c r="BF167" s="4" t="s">
        <v>14</v>
      </c>
      <c r="BG167" s="4" t="s">
        <v>5</v>
      </c>
      <c r="BH167" s="4" t="s">
        <v>8</v>
      </c>
      <c r="BI167" s="4" t="s">
        <v>11</v>
      </c>
      <c r="BJ167" s="4" t="s">
        <v>13</v>
      </c>
      <c r="BK167" s="4" t="s">
        <v>11</v>
      </c>
      <c r="BL167" s="5" t="s">
        <v>11</v>
      </c>
      <c r="BM167" s="5">
        <v>4</v>
      </c>
      <c r="BN167" s="4">
        <v>4</v>
      </c>
      <c r="BO167" s="4" t="s">
        <v>8</v>
      </c>
      <c r="BP167" s="4" t="s">
        <v>11</v>
      </c>
      <c r="BQ167" s="4" t="s">
        <v>11</v>
      </c>
      <c r="BR167" s="4" t="s">
        <v>11</v>
      </c>
      <c r="BS167" s="5" t="s">
        <v>11</v>
      </c>
      <c r="BT167" s="5" t="s">
        <v>11</v>
      </c>
      <c r="BU167" s="5">
        <v>0</v>
      </c>
      <c r="BV167" s="5">
        <v>0</v>
      </c>
      <c r="BW167" s="4">
        <v>0</v>
      </c>
      <c r="BX167" s="5">
        <v>0</v>
      </c>
      <c r="BY167" s="5" t="s">
        <v>11</v>
      </c>
      <c r="BZ167" s="4">
        <v>0</v>
      </c>
      <c r="CA167" s="5">
        <v>0</v>
      </c>
      <c r="CB167" s="4" t="s">
        <v>8</v>
      </c>
      <c r="CC167" s="4">
        <v>0</v>
      </c>
      <c r="CD167" s="4" t="s">
        <v>15</v>
      </c>
      <c r="CE167" s="4" t="s">
        <v>11</v>
      </c>
      <c r="CF167" s="26" t="s">
        <v>15</v>
      </c>
      <c r="CG167" s="35" t="s">
        <v>1653</v>
      </c>
      <c r="CH167" s="27">
        <f>VLOOKUP(E167,Criterio_Invierno!$B$5:$C$8,2,0)</f>
        <v>10</v>
      </c>
      <c r="CI167" s="24">
        <f>+VLOOKUP(F167,Criterio_Invierno!$B$10:$C$13,2,0)</f>
        <v>2.5</v>
      </c>
      <c r="CJ167" s="29">
        <f>+IF(X167="Mañana y tarde",Criterio_Invierno!$C$16,IF(X167="Solo mañana",Criterio_Invierno!$C$15,Criterio_Invierno!$C$17))</f>
        <v>5</v>
      </c>
      <c r="CK167" s="24">
        <f>+IF(S167=0,Criterio_Invierno!$C$22,IF(S167&lt;Criterio_Invierno!$B$20,Criterio_Invierno!$C$20,IF(S167&lt;Criterio_Invierno!$B$21,Criterio_Invierno!$C$21,0)))*IF(AN167="SI",Criterio_Invierno!$F$20,Criterio_Invierno!$F$21)*IF(AI167="SI",Criterio_Invierno!$J$20,Criterio_Invierno!$J$21)</f>
        <v>15</v>
      </c>
      <c r="CL167" s="29">
        <f>(IF(AE167="NO",Criterio_Invierno!$C$25,IF(AE167="SI",Criterio_Invierno!$C$26,0))+VLOOKUP(AF167,Criterio_Invierno!$E$25:$F$29,2,FALSE)+IF(AK167="-",Criterio_Invierno!$I$30,IF(ISERROR(VLOOKUP(CONCATENATE(AL167,"-",AM167),Criterio_Invierno!$H$25:$I$29,2,FALSE)),Criterio_Invierno!$I$29,VLOOKUP(CONCATENATE(AL167,"-",AM167),Criterio_Invierno!$H$25:$I$29,2,FALSE))))*IF(AG167="SI",Criterio_Invierno!$L$25,Criterio_Invierno!$L$26)</f>
        <v>70</v>
      </c>
      <c r="CM167" s="24">
        <f>+IF(AR167&gt;Criterio_Invierno!$B$33,Criterio_Invierno!$C$33,0)+IF(AU167&gt;Criterio_Invierno!$E$33,Criterio_Invierno!$F$33,0)+IF(BG167="NO",Criterio_Invierno!$I$33,0)</f>
        <v>0</v>
      </c>
      <c r="CN167" s="24">
        <f>+IF(V167&gt;=Criterio_Invierno!$B$36,Criterio_Invierno!$C$37,IF(V167&gt;=Criterio_Invierno!$B$35,Criterio_Invierno!$C$36,Criterio_Invierno!$C$35))</f>
        <v>1</v>
      </c>
      <c r="CO167" s="30">
        <f>IF(CD167="-",Criterio_Invierno!$G$40,VLOOKUP(CE167,Criterio_Invierno!$B$39:$C$46,2,FALSE))</f>
        <v>1</v>
      </c>
      <c r="CP167" s="28">
        <f>+VLOOKUP(F167,Criterio_Verano!$B$5:$C$7,2,FALSE)</f>
        <v>20</v>
      </c>
      <c r="CQ167" s="24">
        <f>+IF(AA167="SI",Criterio_Verano!$C$10,IF(AB167="SI",Criterio_Verano!$C$13,IF(Z167="SI",Criterio_Verano!$C$11,Criterio_Verano!$D$12)))</f>
        <v>10</v>
      </c>
      <c r="CR167" s="24">
        <f>+IF(S167=0,Criterio_Verano!$C$18,IF(S167&lt;Criterio_Verano!$B$16,Criterio_Verano!$C$16,IF(S167&lt;Criterio_Verano!$B$17,Criterio_Verano!$C$17,Criterio_Verano!$C$18)))+IF(AE167="NO",Criterio_Verano!$F$17,Criterio_Verano!$F$16)</f>
        <v>15</v>
      </c>
      <c r="CS167" s="31">
        <f>+IF(AK167="NO",Criterio_Verano!$C$23,IF(AL167="PERSIANAS",Criterio_Verano!$C$21,Criterio_Verano!$C$22)+IF(AM167="DEFICIENTE",Criterio_Verano!$F$22,Criterio_Verano!$F$21))</f>
        <v>25</v>
      </c>
    </row>
    <row r="168" spans="1:97">
      <c r="A168" s="2" t="s">
        <v>1291</v>
      </c>
      <c r="B168" s="4" t="s">
        <v>1</v>
      </c>
      <c r="C168" s="29">
        <f t="shared" si="6"/>
        <v>110</v>
      </c>
      <c r="D168" s="24">
        <f t="shared" si="7"/>
        <v>70</v>
      </c>
      <c r="E168" s="2" t="s">
        <v>139</v>
      </c>
      <c r="F168" s="3">
        <v>3</v>
      </c>
      <c r="G168" s="4" t="s">
        <v>1292</v>
      </c>
      <c r="H168" s="4" t="s">
        <v>34</v>
      </c>
      <c r="I168" s="4" t="s">
        <v>218</v>
      </c>
      <c r="J168" s="29" t="str">
        <f>VLOOKUP(I168,SEV_20000!$B$2:$D$89,3,FALSE)</f>
        <v>Sí</v>
      </c>
      <c r="K168" s="4" t="s">
        <v>1293</v>
      </c>
      <c r="L168" s="4" t="s">
        <v>2</v>
      </c>
      <c r="M168" s="4" t="s">
        <v>1294</v>
      </c>
      <c r="N168" s="4" t="s">
        <v>1295</v>
      </c>
      <c r="O168" s="4" t="s">
        <v>1296</v>
      </c>
      <c r="P168" s="4" t="s">
        <v>1296</v>
      </c>
      <c r="Q168" s="4" t="s">
        <v>3</v>
      </c>
      <c r="R168" s="5" t="s">
        <v>168</v>
      </c>
      <c r="S168" s="4">
        <v>1970</v>
      </c>
      <c r="T168" s="5" t="s">
        <v>1323</v>
      </c>
      <c r="U168" s="5">
        <v>2014</v>
      </c>
      <c r="V168" s="5">
        <v>143</v>
      </c>
      <c r="W168" s="4">
        <v>8</v>
      </c>
      <c r="X168" s="4" t="s">
        <v>16</v>
      </c>
      <c r="Y168" s="4" t="s">
        <v>5</v>
      </c>
      <c r="Z168" s="42" t="s">
        <v>5</v>
      </c>
      <c r="AA168" s="4"/>
      <c r="AB168" s="4" t="s">
        <v>8</v>
      </c>
      <c r="AC168" s="4" t="s">
        <v>5</v>
      </c>
      <c r="AD168" s="4" t="s">
        <v>6</v>
      </c>
      <c r="AE168" s="4" t="s">
        <v>8</v>
      </c>
      <c r="AF168" s="4" t="s">
        <v>22</v>
      </c>
      <c r="AG168" s="4" t="s">
        <v>5</v>
      </c>
      <c r="AH168" s="4" t="s">
        <v>9</v>
      </c>
      <c r="AI168" s="4" t="s">
        <v>8</v>
      </c>
      <c r="AJ168" s="4" t="s">
        <v>11</v>
      </c>
      <c r="AK168" s="4" t="s">
        <v>5</v>
      </c>
      <c r="AL168" s="4" t="s">
        <v>19</v>
      </c>
      <c r="AM168" s="4" t="s">
        <v>20</v>
      </c>
      <c r="AN168" s="4" t="s">
        <v>8</v>
      </c>
      <c r="AO168" s="4" t="s">
        <v>5</v>
      </c>
      <c r="AP168" s="5" t="s">
        <v>12</v>
      </c>
      <c r="AQ168" s="5">
        <v>2500</v>
      </c>
      <c r="AR168" s="5">
        <v>2</v>
      </c>
      <c r="AS168" s="4">
        <v>4</v>
      </c>
      <c r="AT168" s="5" t="s">
        <v>5</v>
      </c>
      <c r="AU168" s="4">
        <v>2</v>
      </c>
      <c r="AV168" s="5" t="s">
        <v>8</v>
      </c>
      <c r="AW168" s="4">
        <v>0</v>
      </c>
      <c r="AX168" s="4" t="s">
        <v>8</v>
      </c>
      <c r="AY168" s="5" t="s">
        <v>11</v>
      </c>
      <c r="AZ168" s="4">
        <v>0</v>
      </c>
      <c r="BA168" s="4" t="s">
        <v>13</v>
      </c>
      <c r="BB168" s="5" t="s">
        <v>11</v>
      </c>
      <c r="BC168" s="5">
        <v>0</v>
      </c>
      <c r="BD168" s="4">
        <v>0</v>
      </c>
      <c r="BE168" s="4" t="s">
        <v>5</v>
      </c>
      <c r="BF168" s="4" t="s">
        <v>14</v>
      </c>
      <c r="BG168" s="4" t="s">
        <v>5</v>
      </c>
      <c r="BH168" s="4" t="s">
        <v>8</v>
      </c>
      <c r="BI168" s="4" t="s">
        <v>11</v>
      </c>
      <c r="BJ168" s="4" t="s">
        <v>13</v>
      </c>
      <c r="BK168" s="4" t="s">
        <v>11</v>
      </c>
      <c r="BL168" s="5" t="s">
        <v>11</v>
      </c>
      <c r="BM168" s="5">
        <v>4</v>
      </c>
      <c r="BN168" s="4">
        <v>4</v>
      </c>
      <c r="BO168" s="4" t="s">
        <v>8</v>
      </c>
      <c r="BP168" s="4" t="s">
        <v>11</v>
      </c>
      <c r="BQ168" s="4" t="s">
        <v>11</v>
      </c>
      <c r="BR168" s="4" t="s">
        <v>11</v>
      </c>
      <c r="BS168" s="5" t="s">
        <v>11</v>
      </c>
      <c r="BT168" s="5" t="s">
        <v>11</v>
      </c>
      <c r="BU168" s="5">
        <v>0</v>
      </c>
      <c r="BV168" s="5">
        <v>0</v>
      </c>
      <c r="BW168" s="4">
        <v>0</v>
      </c>
      <c r="BX168" s="5">
        <v>0</v>
      </c>
      <c r="BY168" s="5" t="s">
        <v>11</v>
      </c>
      <c r="BZ168" s="4">
        <v>0</v>
      </c>
      <c r="CA168" s="5">
        <v>0</v>
      </c>
      <c r="CB168" s="4" t="s">
        <v>5</v>
      </c>
      <c r="CC168" s="4">
        <v>2</v>
      </c>
      <c r="CD168" s="4" t="s">
        <v>15</v>
      </c>
      <c r="CE168" s="4" t="s">
        <v>11</v>
      </c>
      <c r="CF168" s="26" t="s">
        <v>8</v>
      </c>
      <c r="CG168" s="35" t="s">
        <v>1702</v>
      </c>
      <c r="CH168" s="27">
        <f>VLOOKUP(E168,Criterio_Invierno!$B$5:$C$8,2,0)</f>
        <v>7.5</v>
      </c>
      <c r="CI168" s="24">
        <f>+VLOOKUP(F168,Criterio_Invierno!$B$10:$C$13,2,0)</f>
        <v>2.5</v>
      </c>
      <c r="CJ168" s="29">
        <f>+IF(X168="Mañana y tarde",Criterio_Invierno!$C$16,IF(X168="Solo mañana",Criterio_Invierno!$C$15,Criterio_Invierno!$C$17))</f>
        <v>15</v>
      </c>
      <c r="CK168" s="24">
        <f>+IF(S168=0,Criterio_Invierno!$C$22,IF(S168&lt;Criterio_Invierno!$B$20,Criterio_Invierno!$C$20,IF(S168&lt;Criterio_Invierno!$B$21,Criterio_Invierno!$C$21,0)))*IF(AN168="SI",Criterio_Invierno!$F$20,Criterio_Invierno!$F$21)*IF(AI168="SI",Criterio_Invierno!$J$20,Criterio_Invierno!$J$21)</f>
        <v>15</v>
      </c>
      <c r="CL168" s="29">
        <f>(IF(AE168="NO",Criterio_Invierno!$C$25,IF(AE168="SI",Criterio_Invierno!$C$26,0))+VLOOKUP(AF168,Criterio_Invierno!$E$25:$F$29,2,FALSE)+IF(AK168="-",Criterio_Invierno!$I$30,IF(ISERROR(VLOOKUP(CONCATENATE(AL168,"-",AM168),Criterio_Invierno!$H$25:$I$29,2,FALSE)),Criterio_Invierno!$I$29,VLOOKUP(CONCATENATE(AL168,"-",AM168),Criterio_Invierno!$H$25:$I$29,2,FALSE))))*IF(AG168="SI",Criterio_Invierno!$L$25,Criterio_Invierno!$L$26)</f>
        <v>70</v>
      </c>
      <c r="CM168" s="24">
        <f>+IF(AR168&gt;Criterio_Invierno!$B$33,Criterio_Invierno!$C$33,0)+IF(AU168&gt;Criterio_Invierno!$E$33,Criterio_Invierno!$F$33,0)+IF(BG168="NO",Criterio_Invierno!$I$33,0)</f>
        <v>0</v>
      </c>
      <c r="CN168" s="24">
        <f>+IF(V168&gt;=Criterio_Invierno!$B$36,Criterio_Invierno!$C$37,IF(V168&gt;=Criterio_Invierno!$B$35,Criterio_Invierno!$C$36,Criterio_Invierno!$C$35))</f>
        <v>1</v>
      </c>
      <c r="CO168" s="30">
        <f>IF(CD168="-",Criterio_Invierno!$G$40,VLOOKUP(CE168,Criterio_Invierno!$B$39:$C$46,2,FALSE))</f>
        <v>1</v>
      </c>
      <c r="CP168" s="28">
        <f>+VLOOKUP(F168,Criterio_Verano!$B$5:$C$7,2,FALSE)</f>
        <v>20</v>
      </c>
      <c r="CQ168" s="24">
        <f>+IF(AA168="SI",Criterio_Verano!$C$10,IF(AB168="SI",Criterio_Verano!$C$13,IF(Z168="SI",Criterio_Verano!$C$11,Criterio_Verano!$D$12)))</f>
        <v>10</v>
      </c>
      <c r="CR168" s="24">
        <f>+IF(S168=0,Criterio_Verano!$C$18,IF(S168&lt;Criterio_Verano!$B$16,Criterio_Verano!$C$16,IF(S168&lt;Criterio_Verano!$B$17,Criterio_Verano!$C$17,Criterio_Verano!$C$18)))+IF(AE168="NO",Criterio_Verano!$F$17,Criterio_Verano!$F$16)</f>
        <v>15</v>
      </c>
      <c r="CS168" s="31">
        <f>+IF(AK168="NO",Criterio_Verano!$C$23,IF(AL168="PERSIANAS",Criterio_Verano!$C$21,Criterio_Verano!$C$22)+IF(AM168="DEFICIENTE",Criterio_Verano!$F$22,Criterio_Verano!$F$21))</f>
        <v>25</v>
      </c>
    </row>
    <row r="169" spans="1:97">
      <c r="A169" s="2" t="s">
        <v>758</v>
      </c>
      <c r="B169" s="4" t="s">
        <v>1</v>
      </c>
      <c r="C169" s="29">
        <f t="shared" si="6"/>
        <v>117.5</v>
      </c>
      <c r="D169" s="24">
        <f t="shared" si="7"/>
        <v>70</v>
      </c>
      <c r="E169" s="2" t="s">
        <v>140</v>
      </c>
      <c r="F169" s="3">
        <v>3</v>
      </c>
      <c r="G169" s="4" t="s">
        <v>759</v>
      </c>
      <c r="H169" s="4" t="s">
        <v>34</v>
      </c>
      <c r="I169" s="4" t="s">
        <v>760</v>
      </c>
      <c r="J169" s="29" t="str">
        <f>VLOOKUP(I169,SEV_20000!$B$2:$D$89,3,FALSE)</f>
        <v>Sí</v>
      </c>
      <c r="K169" s="4" t="s">
        <v>761</v>
      </c>
      <c r="L169" s="4" t="s">
        <v>2</v>
      </c>
      <c r="M169" s="4" t="s">
        <v>762</v>
      </c>
      <c r="N169" s="4" t="s">
        <v>763</v>
      </c>
      <c r="O169" s="4" t="s">
        <v>764</v>
      </c>
      <c r="P169" s="4" t="s">
        <v>765</v>
      </c>
      <c r="Q169" s="4" t="s">
        <v>3</v>
      </c>
      <c r="R169" s="5" t="s">
        <v>55</v>
      </c>
      <c r="S169" s="4">
        <v>1970</v>
      </c>
      <c r="T169" s="5" t="s">
        <v>766</v>
      </c>
      <c r="U169" s="5">
        <v>2003</v>
      </c>
      <c r="V169" s="5">
        <v>62</v>
      </c>
      <c r="W169" s="4">
        <v>10</v>
      </c>
      <c r="X169" s="4" t="s">
        <v>16</v>
      </c>
      <c r="Y169" s="4" t="s">
        <v>5</v>
      </c>
      <c r="Z169" s="42" t="s">
        <v>5</v>
      </c>
      <c r="AA169" s="4"/>
      <c r="AB169" s="4" t="s">
        <v>8</v>
      </c>
      <c r="AC169" s="4" t="s">
        <v>5</v>
      </c>
      <c r="AD169" s="4" t="s">
        <v>6</v>
      </c>
      <c r="AE169" s="4" t="s">
        <v>8</v>
      </c>
      <c r="AF169" s="4" t="s">
        <v>7</v>
      </c>
      <c r="AG169" s="4" t="s">
        <v>5</v>
      </c>
      <c r="AH169" s="4" t="s">
        <v>9</v>
      </c>
      <c r="AI169" s="4" t="s">
        <v>5</v>
      </c>
      <c r="AJ169" s="4" t="s">
        <v>10</v>
      </c>
      <c r="AK169" s="4" t="s">
        <v>8</v>
      </c>
      <c r="AL169" s="4" t="s">
        <v>11</v>
      </c>
      <c r="AM169" s="4" t="s">
        <v>11</v>
      </c>
      <c r="AN169" s="4" t="s">
        <v>8</v>
      </c>
      <c r="AO169" s="4" t="s">
        <v>5</v>
      </c>
      <c r="AP169" s="5" t="s">
        <v>12</v>
      </c>
      <c r="AQ169" s="5">
        <v>1090</v>
      </c>
      <c r="AR169" s="5">
        <v>1</v>
      </c>
      <c r="AS169" s="4">
        <v>5</v>
      </c>
      <c r="AT169" s="5" t="s">
        <v>5</v>
      </c>
      <c r="AU169" s="4">
        <v>1</v>
      </c>
      <c r="AV169" s="5" t="s">
        <v>5</v>
      </c>
      <c r="AW169" s="4">
        <v>1</v>
      </c>
      <c r="AX169" s="4" t="s">
        <v>5</v>
      </c>
      <c r="AY169" s="5" t="s">
        <v>26</v>
      </c>
      <c r="AZ169" s="4">
        <v>1</v>
      </c>
      <c r="BA169" s="4" t="s">
        <v>8</v>
      </c>
      <c r="BB169" s="5" t="s">
        <v>5</v>
      </c>
      <c r="BC169" s="5">
        <v>0</v>
      </c>
      <c r="BD169" s="4">
        <v>0</v>
      </c>
      <c r="BE169" s="4" t="s">
        <v>8</v>
      </c>
      <c r="BF169" s="4" t="s">
        <v>14</v>
      </c>
      <c r="BG169" s="4" t="s">
        <v>8</v>
      </c>
      <c r="BH169" s="4" t="s">
        <v>8</v>
      </c>
      <c r="BI169" s="4" t="s">
        <v>11</v>
      </c>
      <c r="BJ169" s="4" t="s">
        <v>13</v>
      </c>
      <c r="BK169" s="4" t="s">
        <v>11</v>
      </c>
      <c r="BL169" s="5" t="s">
        <v>11</v>
      </c>
      <c r="BM169" s="5">
        <v>7</v>
      </c>
      <c r="BN169" s="4">
        <v>4</v>
      </c>
      <c r="BO169" s="4" t="s">
        <v>8</v>
      </c>
      <c r="BP169" s="4" t="s">
        <v>11</v>
      </c>
      <c r="BQ169" s="4" t="s">
        <v>11</v>
      </c>
      <c r="BR169" s="4" t="s">
        <v>11</v>
      </c>
      <c r="BS169" s="5" t="s">
        <v>11</v>
      </c>
      <c r="BT169" s="5" t="s">
        <v>11</v>
      </c>
      <c r="BU169" s="5">
        <v>0</v>
      </c>
      <c r="BV169" s="5">
        <v>0</v>
      </c>
      <c r="BW169" s="4">
        <v>0</v>
      </c>
      <c r="BX169" s="5">
        <v>0</v>
      </c>
      <c r="BY169" s="5" t="s">
        <v>11</v>
      </c>
      <c r="BZ169" s="4">
        <v>0</v>
      </c>
      <c r="CA169" s="5">
        <v>0</v>
      </c>
      <c r="CB169" s="4" t="s">
        <v>5</v>
      </c>
      <c r="CC169" s="4">
        <v>1</v>
      </c>
      <c r="CD169" s="4" t="s">
        <v>15</v>
      </c>
      <c r="CE169" s="4" t="s">
        <v>11</v>
      </c>
      <c r="CF169" s="26" t="s">
        <v>8</v>
      </c>
      <c r="CG169" s="35" t="s">
        <v>1617</v>
      </c>
      <c r="CH169" s="27">
        <f>VLOOKUP(E169,Criterio_Invierno!$B$5:$C$8,2,0)</f>
        <v>10</v>
      </c>
      <c r="CI169" s="24">
        <f>+VLOOKUP(F169,Criterio_Invierno!$B$10:$C$13,2,0)</f>
        <v>2.5</v>
      </c>
      <c r="CJ169" s="29">
        <f>+IF(X169="Mañana y tarde",Criterio_Invierno!$C$16,IF(X169="Solo mañana",Criterio_Invierno!$C$15,Criterio_Invierno!$C$17))</f>
        <v>15</v>
      </c>
      <c r="CK169" s="24">
        <f>+IF(S169=0,Criterio_Invierno!$C$22,IF(S169&lt;Criterio_Invierno!$B$20,Criterio_Invierno!$C$20,IF(S169&lt;Criterio_Invierno!$B$21,Criterio_Invierno!$C$21,0)))*IF(AN169="SI",Criterio_Invierno!$F$20,Criterio_Invierno!$F$21)*IF(AI169="SI",Criterio_Invierno!$J$20,Criterio_Invierno!$J$21)</f>
        <v>30</v>
      </c>
      <c r="CL169" s="29">
        <f>(IF(AE169="NO",Criterio_Invierno!$C$25,IF(AE169="SI",Criterio_Invierno!$C$26,0))+VLOOKUP(AF169,Criterio_Invierno!$E$25:$F$29,2,FALSE)+IF(AK169="-",Criterio_Invierno!$I$30,IF(ISERROR(VLOOKUP(CONCATENATE(AL169,"-",AM169),Criterio_Invierno!$H$25:$I$29,2,FALSE)),Criterio_Invierno!$I$29,VLOOKUP(CONCATENATE(AL169,"-",AM169),Criterio_Invierno!$H$25:$I$29,2,FALSE))))*IF(AG169="SI",Criterio_Invierno!$L$25,Criterio_Invierno!$L$26)</f>
        <v>50</v>
      </c>
      <c r="CM169" s="24">
        <f>+IF(AR169&gt;Criterio_Invierno!$B$33,Criterio_Invierno!$C$33,0)+IF(AU169&gt;Criterio_Invierno!$E$33,Criterio_Invierno!$F$33,0)+IF(BG169="NO",Criterio_Invierno!$I$33,0)</f>
        <v>10</v>
      </c>
      <c r="CN169" s="24">
        <f>+IF(V169&gt;=Criterio_Invierno!$B$36,Criterio_Invierno!$C$37,IF(V169&gt;=Criterio_Invierno!$B$35,Criterio_Invierno!$C$36,Criterio_Invierno!$C$35))</f>
        <v>1</v>
      </c>
      <c r="CO169" s="30">
        <f>IF(CD169="-",Criterio_Invierno!$G$40,VLOOKUP(CE169,Criterio_Invierno!$B$39:$C$46,2,FALSE))</f>
        <v>1</v>
      </c>
      <c r="CP169" s="28">
        <f>+VLOOKUP(F169,Criterio_Verano!$B$5:$C$7,2,FALSE)</f>
        <v>20</v>
      </c>
      <c r="CQ169" s="24">
        <f>+IF(AA169="SI",Criterio_Verano!$C$10,IF(AB169="SI",Criterio_Verano!$C$13,IF(Z169="SI",Criterio_Verano!$C$11,Criterio_Verano!$D$12)))</f>
        <v>10</v>
      </c>
      <c r="CR169" s="24">
        <f>+IF(S169=0,Criterio_Verano!$C$18,IF(S169&lt;Criterio_Verano!$B$16,Criterio_Verano!$C$16,IF(S169&lt;Criterio_Verano!$B$17,Criterio_Verano!$C$17,Criterio_Verano!$C$18)))+IF(AE169="NO",Criterio_Verano!$F$17,Criterio_Verano!$F$16)</f>
        <v>15</v>
      </c>
      <c r="CS169" s="31">
        <f>+IF(AK169="NO",Criterio_Verano!$C$23,IF(AL169="PERSIANAS",Criterio_Verano!$C$21,Criterio_Verano!$C$22)+IF(AM169="DEFICIENTE",Criterio_Verano!$F$22,Criterio_Verano!$F$21))</f>
        <v>25</v>
      </c>
    </row>
    <row r="170" spans="1:97">
      <c r="A170" s="2" t="s">
        <v>1315</v>
      </c>
      <c r="B170" s="4" t="s">
        <v>1</v>
      </c>
      <c r="C170" s="29">
        <f t="shared" si="6"/>
        <v>75</v>
      </c>
      <c r="D170" s="24">
        <f t="shared" si="7"/>
        <v>70</v>
      </c>
      <c r="E170" s="2" t="s">
        <v>139</v>
      </c>
      <c r="F170" s="3">
        <v>4</v>
      </c>
      <c r="G170" s="4" t="s">
        <v>1316</v>
      </c>
      <c r="H170" s="4" t="s">
        <v>34</v>
      </c>
      <c r="I170" s="4" t="s">
        <v>632</v>
      </c>
      <c r="J170" s="29" t="str">
        <f>VLOOKUP(I170,SEV_20000!$B$2:$D$89,3,FALSE)</f>
        <v>Sí</v>
      </c>
      <c r="K170" s="4" t="s">
        <v>1317</v>
      </c>
      <c r="L170" s="4" t="s">
        <v>2</v>
      </c>
      <c r="M170" s="4" t="s">
        <v>1318</v>
      </c>
      <c r="N170" s="4" t="s">
        <v>1319</v>
      </c>
      <c r="O170" s="4" t="s">
        <v>1320</v>
      </c>
      <c r="P170" s="4" t="s">
        <v>1321</v>
      </c>
      <c r="Q170" s="4" t="s">
        <v>30</v>
      </c>
      <c r="R170" s="5" t="s">
        <v>72</v>
      </c>
      <c r="S170" s="4">
        <v>2009</v>
      </c>
      <c r="T170" s="5" t="s">
        <v>1322</v>
      </c>
      <c r="U170" s="5">
        <v>2009</v>
      </c>
      <c r="V170" s="5">
        <v>691</v>
      </c>
      <c r="W170" s="4">
        <v>32</v>
      </c>
      <c r="X170" s="4" t="s">
        <v>4</v>
      </c>
      <c r="Y170" s="4" t="s">
        <v>5</v>
      </c>
      <c r="Z170" s="42" t="s">
        <v>5</v>
      </c>
      <c r="AA170" s="4"/>
      <c r="AB170" s="4" t="s">
        <v>5</v>
      </c>
      <c r="AC170" s="4" t="s">
        <v>5</v>
      </c>
      <c r="AD170" s="4" t="s">
        <v>17</v>
      </c>
      <c r="AE170" s="4" t="s">
        <v>8</v>
      </c>
      <c r="AF170" s="4" t="s">
        <v>7</v>
      </c>
      <c r="AG170" s="4" t="s">
        <v>8</v>
      </c>
      <c r="AH170" s="4" t="s">
        <v>9</v>
      </c>
      <c r="AI170" s="4" t="s">
        <v>8</v>
      </c>
      <c r="AJ170" s="4" t="s">
        <v>11</v>
      </c>
      <c r="AK170" s="4" t="s">
        <v>5</v>
      </c>
      <c r="AL170" s="4" t="s">
        <v>23</v>
      </c>
      <c r="AM170" s="4" t="s">
        <v>24</v>
      </c>
      <c r="AN170" s="4" t="s">
        <v>8</v>
      </c>
      <c r="AO170" s="4" t="s">
        <v>5</v>
      </c>
      <c r="AP170" s="5" t="s">
        <v>21</v>
      </c>
      <c r="AQ170" s="5">
        <v>835</v>
      </c>
      <c r="AR170" s="5">
        <v>0</v>
      </c>
      <c r="AS170" s="4">
        <v>6</v>
      </c>
      <c r="AT170" s="5" t="s">
        <v>5</v>
      </c>
      <c r="AU170" s="4">
        <v>8</v>
      </c>
      <c r="AV170" s="5" t="s">
        <v>8</v>
      </c>
      <c r="AW170" s="4">
        <v>0</v>
      </c>
      <c r="AX170" s="4" t="s">
        <v>5</v>
      </c>
      <c r="AY170" s="5" t="s">
        <v>26</v>
      </c>
      <c r="AZ170" s="4">
        <v>32</v>
      </c>
      <c r="BA170" s="4" t="s">
        <v>8</v>
      </c>
      <c r="BB170" s="5" t="s">
        <v>8</v>
      </c>
      <c r="BC170" s="5">
        <v>12</v>
      </c>
      <c r="BD170" s="4">
        <v>6</v>
      </c>
      <c r="BE170" s="4" t="s">
        <v>8</v>
      </c>
      <c r="BF170" s="4" t="s">
        <v>14</v>
      </c>
      <c r="BG170" s="4" t="s">
        <v>5</v>
      </c>
      <c r="BH170" s="4" t="s">
        <v>8</v>
      </c>
      <c r="BI170" s="4" t="s">
        <v>11</v>
      </c>
      <c r="BJ170" s="4" t="s">
        <v>13</v>
      </c>
      <c r="BK170" s="4" t="s">
        <v>11</v>
      </c>
      <c r="BL170" s="5" t="s">
        <v>11</v>
      </c>
      <c r="BM170" s="5">
        <v>32</v>
      </c>
      <c r="BN170" s="4">
        <v>7</v>
      </c>
      <c r="BO170" s="4" t="s">
        <v>8</v>
      </c>
      <c r="BP170" s="4" t="s">
        <v>11</v>
      </c>
      <c r="BQ170" s="4" t="s">
        <v>11</v>
      </c>
      <c r="BR170" s="4" t="s">
        <v>11</v>
      </c>
      <c r="BS170" s="5" t="s">
        <v>11</v>
      </c>
      <c r="BT170" s="5" t="s">
        <v>11</v>
      </c>
      <c r="BU170" s="5">
        <v>0</v>
      </c>
      <c r="BV170" s="5">
        <v>0</v>
      </c>
      <c r="BW170" s="4">
        <v>0</v>
      </c>
      <c r="BX170" s="5">
        <v>0</v>
      </c>
      <c r="BY170" s="5" t="s">
        <v>11</v>
      </c>
      <c r="BZ170" s="4">
        <v>0</v>
      </c>
      <c r="CA170" s="5">
        <v>0</v>
      </c>
      <c r="CB170" s="4" t="s">
        <v>8</v>
      </c>
      <c r="CC170" s="4">
        <v>0</v>
      </c>
      <c r="CD170" s="4" t="s">
        <v>15</v>
      </c>
      <c r="CE170" s="4" t="s">
        <v>11</v>
      </c>
      <c r="CF170" s="26" t="s">
        <v>8</v>
      </c>
      <c r="CG170" s="35" t="s">
        <v>1701</v>
      </c>
      <c r="CH170" s="27">
        <f>VLOOKUP(E170,Criterio_Invierno!$B$5:$C$8,2,0)</f>
        <v>7.5</v>
      </c>
      <c r="CI170" s="24">
        <f>+VLOOKUP(F170,Criterio_Invierno!$B$10:$C$13,2,0)</f>
        <v>5</v>
      </c>
      <c r="CJ170" s="29">
        <f>+IF(X170="Mañana y tarde",Criterio_Invierno!$C$16,IF(X170="Solo mañana",Criterio_Invierno!$C$15,Criterio_Invierno!$C$17))</f>
        <v>5</v>
      </c>
      <c r="CK170" s="24">
        <f>+IF(S170=0,Criterio_Invierno!$C$22,IF(S170&lt;Criterio_Invierno!$B$20,Criterio_Invierno!$C$20,IF(S170&lt;Criterio_Invierno!$B$21,Criterio_Invierno!$C$21,0)))*IF(AN170="SI",Criterio_Invierno!$F$20,Criterio_Invierno!$F$21)*IF(AI170="SI",Criterio_Invierno!$J$20,Criterio_Invierno!$J$21)</f>
        <v>0</v>
      </c>
      <c r="CL170" s="29">
        <f>(IF(AE170="NO",Criterio_Invierno!$C$25,IF(AE170="SI",Criterio_Invierno!$C$26,0))+VLOOKUP(AF170,Criterio_Invierno!$E$25:$F$29,2,FALSE)+IF(AK170="-",Criterio_Invierno!$I$30,IF(ISERROR(VLOOKUP(CONCATENATE(AL170,"-",AM170),Criterio_Invierno!$H$25:$I$29,2,FALSE)),Criterio_Invierno!$I$29,VLOOKUP(CONCATENATE(AL170,"-",AM170),Criterio_Invierno!$H$25:$I$29,2,FALSE))))*IF(AG170="SI",Criterio_Invierno!$L$25,Criterio_Invierno!$L$26)</f>
        <v>10</v>
      </c>
      <c r="CM170" s="24">
        <f>+IF(AR170&gt;Criterio_Invierno!$B$33,Criterio_Invierno!$C$33,0)+IF(AU170&gt;Criterio_Invierno!$E$33,Criterio_Invierno!$F$33,0)+IF(BG170="NO",Criterio_Invierno!$I$33,0)</f>
        <v>10</v>
      </c>
      <c r="CN170" s="24">
        <f>+IF(V170&gt;=Criterio_Invierno!$B$36,Criterio_Invierno!$C$37,IF(V170&gt;=Criterio_Invierno!$B$35,Criterio_Invierno!$C$36,Criterio_Invierno!$C$35))</f>
        <v>2</v>
      </c>
      <c r="CO170" s="30">
        <f>IF(CD170="-",Criterio_Invierno!$G$40,VLOOKUP(CE170,Criterio_Invierno!$B$39:$C$46,2,FALSE))</f>
        <v>1</v>
      </c>
      <c r="CP170" s="28">
        <f>+VLOOKUP(F170,Criterio_Verano!$B$5:$C$7,2,FALSE)</f>
        <v>40</v>
      </c>
      <c r="CQ170" s="24">
        <f>+IF(AA170="SI",Criterio_Verano!$C$10,IF(AB170="SI",Criterio_Verano!$C$13,IF(Z170="SI",Criterio_Verano!$C$11,Criterio_Verano!$D$12)))</f>
        <v>20</v>
      </c>
      <c r="CR170" s="24">
        <f>+IF(S170=0,Criterio_Verano!$C$18,IF(S170&lt;Criterio_Verano!$B$16,Criterio_Verano!$C$16,IF(S170&lt;Criterio_Verano!$B$17,Criterio_Verano!$C$17,Criterio_Verano!$C$18)))+IF(AE170="NO",Criterio_Verano!$F$17,Criterio_Verano!$F$16)</f>
        <v>10</v>
      </c>
      <c r="CS170" s="31">
        <f>+IF(AK170="NO",Criterio_Verano!$C$23,IF(AL170="PERSIANAS",Criterio_Verano!$C$21,Criterio_Verano!$C$22)+IF(AM170="DEFICIENTE",Criterio_Verano!$F$22,Criterio_Verano!$F$21))</f>
        <v>0</v>
      </c>
    </row>
    <row r="171" spans="1:97">
      <c r="A171" s="2" t="s">
        <v>768</v>
      </c>
      <c r="B171" s="4" t="s">
        <v>1</v>
      </c>
      <c r="C171" s="29">
        <f t="shared" si="6"/>
        <v>70</v>
      </c>
      <c r="D171" s="24">
        <f t="shared" si="7"/>
        <v>70</v>
      </c>
      <c r="E171" s="2" t="s">
        <v>139</v>
      </c>
      <c r="F171" s="3">
        <v>3</v>
      </c>
      <c r="G171" s="4" t="s">
        <v>383</v>
      </c>
      <c r="H171" s="4" t="s">
        <v>34</v>
      </c>
      <c r="I171" s="4" t="s">
        <v>475</v>
      </c>
      <c r="J171" s="29" t="str">
        <f>VLOOKUP(I171,SEV_20000!$B$2:$D$89,3,FALSE)</f>
        <v>Sí</v>
      </c>
      <c r="K171" s="4" t="s">
        <v>769</v>
      </c>
      <c r="L171" s="4" t="s">
        <v>2</v>
      </c>
      <c r="M171" s="4" t="s">
        <v>770</v>
      </c>
      <c r="N171" s="4" t="s">
        <v>771</v>
      </c>
      <c r="O171" s="4" t="s">
        <v>772</v>
      </c>
      <c r="P171" s="4" t="s">
        <v>773</v>
      </c>
      <c r="Q171" s="4" t="s">
        <v>3</v>
      </c>
      <c r="R171" s="5" t="s">
        <v>774</v>
      </c>
      <c r="S171" s="4">
        <v>1975</v>
      </c>
      <c r="T171" s="5" t="s">
        <v>13</v>
      </c>
      <c r="U171" s="5">
        <v>2014</v>
      </c>
      <c r="V171" s="5">
        <v>150</v>
      </c>
      <c r="W171" s="4">
        <v>7</v>
      </c>
      <c r="X171" s="4" t="s">
        <v>4</v>
      </c>
      <c r="Y171" s="4" t="s">
        <v>8</v>
      </c>
      <c r="Z171" s="42" t="s">
        <v>5</v>
      </c>
      <c r="AA171" s="4"/>
      <c r="AB171" s="4" t="s">
        <v>8</v>
      </c>
      <c r="AC171" s="4" t="s">
        <v>8</v>
      </c>
      <c r="AD171" s="4" t="s">
        <v>6</v>
      </c>
      <c r="AE171" s="4" t="s">
        <v>8</v>
      </c>
      <c r="AF171" s="4" t="s">
        <v>7</v>
      </c>
      <c r="AG171" s="4" t="s">
        <v>8</v>
      </c>
      <c r="AH171" s="4" t="s">
        <v>9</v>
      </c>
      <c r="AI171" s="4" t="s">
        <v>8</v>
      </c>
      <c r="AJ171" s="4" t="s">
        <v>11</v>
      </c>
      <c r="AK171" s="4" t="s">
        <v>8</v>
      </c>
      <c r="AL171" s="4" t="s">
        <v>11</v>
      </c>
      <c r="AM171" s="4" t="s">
        <v>11</v>
      </c>
      <c r="AN171" s="4" t="s">
        <v>5</v>
      </c>
      <c r="AO171" s="4" t="s">
        <v>8</v>
      </c>
      <c r="AP171" s="5" t="s">
        <v>11</v>
      </c>
      <c r="AQ171" s="5">
        <v>0</v>
      </c>
      <c r="AR171" s="5">
        <v>0</v>
      </c>
      <c r="AS171" s="4">
        <v>0</v>
      </c>
      <c r="AT171" s="5" t="s">
        <v>11</v>
      </c>
      <c r="AU171" s="4">
        <v>0</v>
      </c>
      <c r="AV171" s="5" t="s">
        <v>5</v>
      </c>
      <c r="AW171" s="4">
        <v>4</v>
      </c>
      <c r="AX171" s="4" t="s">
        <v>5</v>
      </c>
      <c r="AY171" s="5" t="s">
        <v>26</v>
      </c>
      <c r="AZ171" s="4">
        <v>6</v>
      </c>
      <c r="BA171" s="4" t="s">
        <v>8</v>
      </c>
      <c r="BB171" s="5" t="s">
        <v>8</v>
      </c>
      <c r="BC171" s="5">
        <v>4</v>
      </c>
      <c r="BD171" s="4">
        <v>5</v>
      </c>
      <c r="BE171" s="4" t="s">
        <v>8</v>
      </c>
      <c r="BF171" s="4" t="s">
        <v>14</v>
      </c>
      <c r="BG171" s="4" t="s">
        <v>5</v>
      </c>
      <c r="BH171" s="4" t="s">
        <v>8</v>
      </c>
      <c r="BI171" s="4" t="s">
        <v>11</v>
      </c>
      <c r="BJ171" s="4" t="s">
        <v>13</v>
      </c>
      <c r="BK171" s="4" t="s">
        <v>11</v>
      </c>
      <c r="BL171" s="5" t="s">
        <v>11</v>
      </c>
      <c r="BM171" s="5">
        <v>7</v>
      </c>
      <c r="BN171" s="4">
        <v>6</v>
      </c>
      <c r="BO171" s="4" t="s">
        <v>8</v>
      </c>
      <c r="BP171" s="4" t="s">
        <v>11</v>
      </c>
      <c r="BQ171" s="4" t="s">
        <v>11</v>
      </c>
      <c r="BR171" s="4" t="s">
        <v>11</v>
      </c>
      <c r="BS171" s="5" t="s">
        <v>11</v>
      </c>
      <c r="BT171" s="5" t="s">
        <v>11</v>
      </c>
      <c r="BU171" s="5">
        <v>0</v>
      </c>
      <c r="BV171" s="5">
        <v>0</v>
      </c>
      <c r="BW171" s="4">
        <v>0</v>
      </c>
      <c r="BX171" s="5">
        <v>0</v>
      </c>
      <c r="BY171" s="5" t="s">
        <v>11</v>
      </c>
      <c r="BZ171" s="4">
        <v>0</v>
      </c>
      <c r="CA171" s="5">
        <v>0</v>
      </c>
      <c r="CB171" s="4" t="s">
        <v>8</v>
      </c>
      <c r="CC171" s="4">
        <v>0</v>
      </c>
      <c r="CD171" s="4" t="s">
        <v>15</v>
      </c>
      <c r="CE171" s="4" t="s">
        <v>11</v>
      </c>
      <c r="CF171" s="26" t="s">
        <v>15</v>
      </c>
      <c r="CG171" s="35" t="s">
        <v>1618</v>
      </c>
      <c r="CH171" s="27">
        <f>VLOOKUP(E171,Criterio_Invierno!$B$5:$C$8,2,0)</f>
        <v>7.5</v>
      </c>
      <c r="CI171" s="24">
        <f>+VLOOKUP(F171,Criterio_Invierno!$B$10:$C$13,2,0)</f>
        <v>2.5</v>
      </c>
      <c r="CJ171" s="29">
        <f>+IF(X171="Mañana y tarde",Criterio_Invierno!$C$16,IF(X171="Solo mañana",Criterio_Invierno!$C$15,Criterio_Invierno!$C$17))</f>
        <v>5</v>
      </c>
      <c r="CK171" s="24">
        <f>+IF(S171=0,Criterio_Invierno!$C$22,IF(S171&lt;Criterio_Invierno!$B$20,Criterio_Invierno!$C$20,IF(S171&lt;Criterio_Invierno!$B$21,Criterio_Invierno!$C$21,0)))*IF(AN171="SI",Criterio_Invierno!$F$20,Criterio_Invierno!$F$21)*IF(AI171="SI",Criterio_Invierno!$J$20,Criterio_Invierno!$J$21)</f>
        <v>30</v>
      </c>
      <c r="CL171" s="29">
        <f>(IF(AE171="NO",Criterio_Invierno!$C$25,IF(AE171="SI",Criterio_Invierno!$C$26,0))+VLOOKUP(AF171,Criterio_Invierno!$E$25:$F$29,2,FALSE)+IF(AK171="-",Criterio_Invierno!$I$30,IF(ISERROR(VLOOKUP(CONCATENATE(AL171,"-",AM171),Criterio_Invierno!$H$25:$I$29,2,FALSE)),Criterio_Invierno!$I$29,VLOOKUP(CONCATENATE(AL171,"-",AM171),Criterio_Invierno!$H$25:$I$29,2,FALSE))))*IF(AG171="SI",Criterio_Invierno!$L$25,Criterio_Invierno!$L$26)</f>
        <v>25</v>
      </c>
      <c r="CM171" s="24">
        <f>+IF(AR171&gt;Criterio_Invierno!$B$33,Criterio_Invierno!$C$33,0)+IF(AU171&gt;Criterio_Invierno!$E$33,Criterio_Invierno!$F$33,0)+IF(BG171="NO",Criterio_Invierno!$I$33,0)</f>
        <v>0</v>
      </c>
      <c r="CN171" s="24">
        <f>+IF(V171&gt;=Criterio_Invierno!$B$36,Criterio_Invierno!$C$37,IF(V171&gt;=Criterio_Invierno!$B$35,Criterio_Invierno!$C$36,Criterio_Invierno!$C$35))</f>
        <v>1</v>
      </c>
      <c r="CO171" s="30">
        <f>IF(CD171="-",Criterio_Invierno!$G$40,VLOOKUP(CE171,Criterio_Invierno!$B$39:$C$46,2,FALSE))</f>
        <v>1</v>
      </c>
      <c r="CP171" s="28">
        <f>+VLOOKUP(F171,Criterio_Verano!$B$5:$C$7,2,FALSE)</f>
        <v>20</v>
      </c>
      <c r="CQ171" s="24">
        <f>+IF(AA171="SI",Criterio_Verano!$C$10,IF(AB171="SI",Criterio_Verano!$C$13,IF(Z171="SI",Criterio_Verano!$C$11,Criterio_Verano!$D$12)))</f>
        <v>10</v>
      </c>
      <c r="CR171" s="24">
        <f>+IF(S171=0,Criterio_Verano!$C$18,IF(S171&lt;Criterio_Verano!$B$16,Criterio_Verano!$C$16,IF(S171&lt;Criterio_Verano!$B$17,Criterio_Verano!$C$17,Criterio_Verano!$C$18)))+IF(AE171="NO",Criterio_Verano!$F$17,Criterio_Verano!$F$16)</f>
        <v>15</v>
      </c>
      <c r="CS171" s="31">
        <f>+IF(AK171="NO",Criterio_Verano!$C$23,IF(AL171="PERSIANAS",Criterio_Verano!$C$21,Criterio_Verano!$C$22)+IF(AM171="DEFICIENTE",Criterio_Verano!$F$22,Criterio_Verano!$F$21))</f>
        <v>25</v>
      </c>
    </row>
    <row r="172" spans="1:97">
      <c r="A172" s="2" t="s">
        <v>807</v>
      </c>
      <c r="B172" s="4" t="s">
        <v>1</v>
      </c>
      <c r="C172" s="29">
        <f t="shared" si="6"/>
        <v>115</v>
      </c>
      <c r="D172" s="24">
        <f t="shared" si="7"/>
        <v>70</v>
      </c>
      <c r="E172" s="2" t="s">
        <v>139</v>
      </c>
      <c r="F172" s="3">
        <v>3</v>
      </c>
      <c r="G172" s="4" t="s">
        <v>808</v>
      </c>
      <c r="H172" s="4" t="s">
        <v>34</v>
      </c>
      <c r="I172" s="4" t="s">
        <v>376</v>
      </c>
      <c r="J172" s="29" t="str">
        <f>VLOOKUP(I172,SEV_20000!$B$2:$D$89,3,FALSE)</f>
        <v>Sí</v>
      </c>
      <c r="K172" s="4" t="s">
        <v>809</v>
      </c>
      <c r="L172" s="4" t="s">
        <v>2</v>
      </c>
      <c r="M172" s="4" t="s">
        <v>810</v>
      </c>
      <c r="N172" s="4" t="s">
        <v>811</v>
      </c>
      <c r="O172" s="4" t="s">
        <v>812</v>
      </c>
      <c r="P172" s="4" t="s">
        <v>812</v>
      </c>
      <c r="Q172" s="4" t="s">
        <v>30</v>
      </c>
      <c r="R172" s="5" t="s">
        <v>215</v>
      </c>
      <c r="S172" s="4">
        <v>1974</v>
      </c>
      <c r="T172" s="5" t="s">
        <v>13</v>
      </c>
      <c r="U172" s="5">
        <v>0</v>
      </c>
      <c r="V172" s="5">
        <v>103</v>
      </c>
      <c r="W172" s="4">
        <v>7</v>
      </c>
      <c r="X172" s="4" t="s">
        <v>4</v>
      </c>
      <c r="Y172" s="4" t="s">
        <v>5</v>
      </c>
      <c r="Z172" s="42" t="s">
        <v>5</v>
      </c>
      <c r="AA172" s="4"/>
      <c r="AB172" s="4" t="s">
        <v>8</v>
      </c>
      <c r="AC172" s="4" t="s">
        <v>5</v>
      </c>
      <c r="AD172" s="4" t="s">
        <v>17</v>
      </c>
      <c r="AE172" s="4" t="s">
        <v>8</v>
      </c>
      <c r="AF172" s="4" t="s">
        <v>22</v>
      </c>
      <c r="AG172" s="4" t="s">
        <v>5</v>
      </c>
      <c r="AH172" s="4" t="s">
        <v>9</v>
      </c>
      <c r="AI172" s="4" t="s">
        <v>8</v>
      </c>
      <c r="AJ172" s="4" t="s">
        <v>11</v>
      </c>
      <c r="AK172" s="4" t="s">
        <v>8</v>
      </c>
      <c r="AL172" s="4" t="s">
        <v>11</v>
      </c>
      <c r="AM172" s="4" t="s">
        <v>11</v>
      </c>
      <c r="AN172" s="4" t="s">
        <v>5</v>
      </c>
      <c r="AO172" s="4" t="s">
        <v>8</v>
      </c>
      <c r="AP172" s="5" t="s">
        <v>11</v>
      </c>
      <c r="AQ172" s="5">
        <v>0</v>
      </c>
      <c r="AR172" s="5">
        <v>0</v>
      </c>
      <c r="AS172" s="4">
        <v>0</v>
      </c>
      <c r="AT172" s="5" t="s">
        <v>11</v>
      </c>
      <c r="AU172" s="4">
        <v>0</v>
      </c>
      <c r="AV172" s="5" t="s">
        <v>8</v>
      </c>
      <c r="AW172" s="4">
        <v>0</v>
      </c>
      <c r="AX172" s="4" t="s">
        <v>5</v>
      </c>
      <c r="AY172" s="5" t="s">
        <v>26</v>
      </c>
      <c r="AZ172" s="4">
        <v>7</v>
      </c>
      <c r="BA172" s="4" t="s">
        <v>8</v>
      </c>
      <c r="BB172" s="5" t="s">
        <v>8</v>
      </c>
      <c r="BC172" s="5">
        <v>0</v>
      </c>
      <c r="BD172" s="4">
        <v>0</v>
      </c>
      <c r="BE172" s="4" t="s">
        <v>5</v>
      </c>
      <c r="BF172" s="4" t="s">
        <v>60</v>
      </c>
      <c r="BG172" s="4" t="s">
        <v>5</v>
      </c>
      <c r="BH172" s="4" t="s">
        <v>8</v>
      </c>
      <c r="BI172" s="4" t="s">
        <v>11</v>
      </c>
      <c r="BJ172" s="4" t="s">
        <v>13</v>
      </c>
      <c r="BK172" s="4" t="s">
        <v>11</v>
      </c>
      <c r="BL172" s="5" t="s">
        <v>11</v>
      </c>
      <c r="BM172" s="5">
        <v>6</v>
      </c>
      <c r="BN172" s="4">
        <v>6</v>
      </c>
      <c r="BO172" s="4" t="s">
        <v>8</v>
      </c>
      <c r="BP172" s="4" t="s">
        <v>11</v>
      </c>
      <c r="BQ172" s="4" t="s">
        <v>11</v>
      </c>
      <c r="BR172" s="4" t="s">
        <v>11</v>
      </c>
      <c r="BS172" s="5" t="s">
        <v>11</v>
      </c>
      <c r="BT172" s="5" t="s">
        <v>11</v>
      </c>
      <c r="BU172" s="5">
        <v>0</v>
      </c>
      <c r="BV172" s="5">
        <v>0</v>
      </c>
      <c r="BW172" s="4">
        <v>0</v>
      </c>
      <c r="BX172" s="5">
        <v>0</v>
      </c>
      <c r="BY172" s="5" t="s">
        <v>11</v>
      </c>
      <c r="BZ172" s="4">
        <v>0</v>
      </c>
      <c r="CA172" s="5">
        <v>0</v>
      </c>
      <c r="CB172" s="4" t="s">
        <v>8</v>
      </c>
      <c r="CC172" s="4">
        <v>0</v>
      </c>
      <c r="CD172" s="4" t="s">
        <v>15</v>
      </c>
      <c r="CE172" s="4" t="s">
        <v>11</v>
      </c>
      <c r="CF172" s="26" t="s">
        <v>15</v>
      </c>
      <c r="CG172" s="35" t="s">
        <v>1718</v>
      </c>
      <c r="CH172" s="27">
        <f>VLOOKUP(E172,Criterio_Invierno!$B$5:$C$8,2,0)</f>
        <v>7.5</v>
      </c>
      <c r="CI172" s="24">
        <f>+VLOOKUP(F172,Criterio_Invierno!$B$10:$C$13,2,0)</f>
        <v>2.5</v>
      </c>
      <c r="CJ172" s="29">
        <f>+IF(X172="Mañana y tarde",Criterio_Invierno!$C$16,IF(X172="Solo mañana",Criterio_Invierno!$C$15,Criterio_Invierno!$C$17))</f>
        <v>5</v>
      </c>
      <c r="CK172" s="24">
        <f>+IF(S172=0,Criterio_Invierno!$C$22,IF(S172&lt;Criterio_Invierno!$B$20,Criterio_Invierno!$C$20,IF(S172&lt;Criterio_Invierno!$B$21,Criterio_Invierno!$C$21,0)))*IF(AN172="SI",Criterio_Invierno!$F$20,Criterio_Invierno!$F$21)*IF(AI172="SI",Criterio_Invierno!$J$20,Criterio_Invierno!$J$21)</f>
        <v>30</v>
      </c>
      <c r="CL172" s="29">
        <f>(IF(AE172="NO",Criterio_Invierno!$C$25,IF(AE172="SI",Criterio_Invierno!$C$26,0))+VLOOKUP(AF172,Criterio_Invierno!$E$25:$F$29,2,FALSE)+IF(AK172="-",Criterio_Invierno!$I$30,IF(ISERROR(VLOOKUP(CONCATENATE(AL172,"-",AM172),Criterio_Invierno!$H$25:$I$29,2,FALSE)),Criterio_Invierno!$I$29,VLOOKUP(CONCATENATE(AL172,"-",AM172),Criterio_Invierno!$H$25:$I$29,2,FALSE))))*IF(AG172="SI",Criterio_Invierno!$L$25,Criterio_Invierno!$L$26)</f>
        <v>70</v>
      </c>
      <c r="CM172" s="24">
        <f>+IF(AR172&gt;Criterio_Invierno!$B$33,Criterio_Invierno!$C$33,0)+IF(AU172&gt;Criterio_Invierno!$E$33,Criterio_Invierno!$F$33,0)+IF(BG172="NO",Criterio_Invierno!$I$33,0)</f>
        <v>0</v>
      </c>
      <c r="CN172" s="24">
        <f>+IF(V172&gt;=Criterio_Invierno!$B$36,Criterio_Invierno!$C$37,IF(V172&gt;=Criterio_Invierno!$B$35,Criterio_Invierno!$C$36,Criterio_Invierno!$C$35))</f>
        <v>1</v>
      </c>
      <c r="CO172" s="30">
        <f>IF(CD172="-",Criterio_Invierno!$G$40,VLOOKUP(CE172,Criterio_Invierno!$B$39:$C$46,2,FALSE))</f>
        <v>1</v>
      </c>
      <c r="CP172" s="28">
        <f>+VLOOKUP(F172,Criterio_Verano!$B$5:$C$7,2,FALSE)</f>
        <v>20</v>
      </c>
      <c r="CQ172" s="24">
        <f>+IF(AA172="SI",Criterio_Verano!$C$10,IF(AB172="SI",Criterio_Verano!$C$13,IF(Z172="SI",Criterio_Verano!$C$11,Criterio_Verano!$D$12)))</f>
        <v>10</v>
      </c>
      <c r="CR172" s="24">
        <f>+IF(S172=0,Criterio_Verano!$C$18,IF(S172&lt;Criterio_Verano!$B$16,Criterio_Verano!$C$16,IF(S172&lt;Criterio_Verano!$B$17,Criterio_Verano!$C$17,Criterio_Verano!$C$18)))+IF(AE172="NO",Criterio_Verano!$F$17,Criterio_Verano!$F$16)</f>
        <v>15</v>
      </c>
      <c r="CS172" s="31">
        <f>+IF(AK172="NO",Criterio_Verano!$C$23,IF(AL172="PERSIANAS",Criterio_Verano!$C$21,Criterio_Verano!$C$22)+IF(AM172="DEFICIENTE",Criterio_Verano!$F$22,Criterio_Verano!$F$21))</f>
        <v>25</v>
      </c>
    </row>
    <row r="173" spans="1:97">
      <c r="A173" s="2" t="s">
        <v>633</v>
      </c>
      <c r="B173" s="4" t="s">
        <v>1</v>
      </c>
      <c r="C173" s="29">
        <f t="shared" si="6"/>
        <v>172.5</v>
      </c>
      <c r="D173" s="24">
        <f t="shared" si="7"/>
        <v>70</v>
      </c>
      <c r="E173" s="2" t="s">
        <v>139</v>
      </c>
      <c r="F173" s="3">
        <v>3</v>
      </c>
      <c r="G173" s="4" t="s">
        <v>634</v>
      </c>
      <c r="H173" s="4" t="s">
        <v>34</v>
      </c>
      <c r="I173" s="4" t="s">
        <v>635</v>
      </c>
      <c r="J173" s="29" t="str">
        <f>VLOOKUP(I173,SEV_20000!$B$2:$D$89,3,FALSE)</f>
        <v>Sí</v>
      </c>
      <c r="K173" s="4" t="s">
        <v>636</v>
      </c>
      <c r="L173" s="4" t="s">
        <v>2</v>
      </c>
      <c r="M173" s="4" t="s">
        <v>637</v>
      </c>
      <c r="N173" s="4" t="s">
        <v>638</v>
      </c>
      <c r="O173" s="4" t="s">
        <v>639</v>
      </c>
      <c r="P173" s="4" t="s">
        <v>640</v>
      </c>
      <c r="Q173" s="4" t="s">
        <v>3</v>
      </c>
      <c r="R173" s="5" t="s">
        <v>55</v>
      </c>
      <c r="S173" s="4">
        <v>1970</v>
      </c>
      <c r="T173" s="5" t="s">
        <v>643</v>
      </c>
      <c r="U173" s="5">
        <v>0</v>
      </c>
      <c r="V173" s="5">
        <v>418</v>
      </c>
      <c r="W173" s="4">
        <v>26</v>
      </c>
      <c r="X173" s="4" t="s">
        <v>4</v>
      </c>
      <c r="Y173" s="4" t="s">
        <v>5</v>
      </c>
      <c r="Z173" s="42" t="s">
        <v>5</v>
      </c>
      <c r="AA173" s="4"/>
      <c r="AB173" s="4" t="s">
        <v>5</v>
      </c>
      <c r="AC173" s="4" t="s">
        <v>5</v>
      </c>
      <c r="AD173" s="4" t="s">
        <v>17</v>
      </c>
      <c r="AE173" s="4" t="s">
        <v>8</v>
      </c>
      <c r="AF173" s="4" t="s">
        <v>22</v>
      </c>
      <c r="AG173" s="4" t="s">
        <v>5</v>
      </c>
      <c r="AH173" s="4" t="s">
        <v>9</v>
      </c>
      <c r="AI173" s="4" t="s">
        <v>5</v>
      </c>
      <c r="AJ173" s="4" t="s">
        <v>10</v>
      </c>
      <c r="AK173" s="4" t="s">
        <v>5</v>
      </c>
      <c r="AL173" s="4" t="s">
        <v>23</v>
      </c>
      <c r="AM173" s="4" t="s">
        <v>20</v>
      </c>
      <c r="AN173" s="4" t="s">
        <v>8</v>
      </c>
      <c r="AO173" s="4" t="s">
        <v>5</v>
      </c>
      <c r="AP173" s="5" t="s">
        <v>21</v>
      </c>
      <c r="AQ173" s="5">
        <v>0</v>
      </c>
      <c r="AR173" s="5">
        <v>2</v>
      </c>
      <c r="AS173" s="4">
        <v>6</v>
      </c>
      <c r="AT173" s="5" t="s">
        <v>5</v>
      </c>
      <c r="AU173" s="4">
        <v>4</v>
      </c>
      <c r="AV173" s="5" t="s">
        <v>8</v>
      </c>
      <c r="AW173" s="4">
        <v>0</v>
      </c>
      <c r="AX173" s="4" t="s">
        <v>5</v>
      </c>
      <c r="AY173" s="5" t="s">
        <v>26</v>
      </c>
      <c r="AZ173" s="4">
        <v>4</v>
      </c>
      <c r="BA173" s="4" t="s">
        <v>8</v>
      </c>
      <c r="BB173" s="5" t="s">
        <v>8</v>
      </c>
      <c r="BC173" s="5">
        <v>2</v>
      </c>
      <c r="BD173" s="4">
        <v>4</v>
      </c>
      <c r="BE173" s="4" t="s">
        <v>8</v>
      </c>
      <c r="BF173" s="4" t="s">
        <v>14</v>
      </c>
      <c r="BG173" s="4" t="s">
        <v>5</v>
      </c>
      <c r="BH173" s="4" t="s">
        <v>8</v>
      </c>
      <c r="BI173" s="4" t="s">
        <v>11</v>
      </c>
      <c r="BJ173" s="4" t="s">
        <v>13</v>
      </c>
      <c r="BK173" s="4" t="s">
        <v>11</v>
      </c>
      <c r="BL173" s="5" t="s">
        <v>11</v>
      </c>
      <c r="BM173" s="5">
        <v>18</v>
      </c>
      <c r="BN173" s="4">
        <v>12</v>
      </c>
      <c r="BO173" s="4" t="s">
        <v>8</v>
      </c>
      <c r="BP173" s="4" t="s">
        <v>11</v>
      </c>
      <c r="BQ173" s="4" t="s">
        <v>11</v>
      </c>
      <c r="BR173" s="4" t="s">
        <v>11</v>
      </c>
      <c r="BS173" s="5" t="s">
        <v>11</v>
      </c>
      <c r="BT173" s="5" t="s">
        <v>11</v>
      </c>
      <c r="BU173" s="5">
        <v>0</v>
      </c>
      <c r="BV173" s="5">
        <v>0</v>
      </c>
      <c r="BW173" s="4">
        <v>0</v>
      </c>
      <c r="BX173" s="5">
        <v>0</v>
      </c>
      <c r="BY173" s="5" t="s">
        <v>11</v>
      </c>
      <c r="BZ173" s="4">
        <v>0</v>
      </c>
      <c r="CA173" s="5">
        <v>0</v>
      </c>
      <c r="CB173" s="4" t="s">
        <v>8</v>
      </c>
      <c r="CC173" s="4">
        <v>0</v>
      </c>
      <c r="CD173" s="4" t="s">
        <v>8</v>
      </c>
      <c r="CE173" s="4" t="s">
        <v>11</v>
      </c>
      <c r="CF173" s="26" t="s">
        <v>8</v>
      </c>
      <c r="CG173" s="35" t="s">
        <v>1596</v>
      </c>
      <c r="CH173" s="27">
        <f>VLOOKUP(E173,Criterio_Invierno!$B$5:$C$8,2,0)</f>
        <v>7.5</v>
      </c>
      <c r="CI173" s="24">
        <f>+VLOOKUP(F173,Criterio_Invierno!$B$10:$C$13,2,0)</f>
        <v>2.5</v>
      </c>
      <c r="CJ173" s="29">
        <f>+IF(X173="Mañana y tarde",Criterio_Invierno!$C$16,IF(X173="Solo mañana",Criterio_Invierno!$C$15,Criterio_Invierno!$C$17))</f>
        <v>5</v>
      </c>
      <c r="CK173" s="24">
        <f>+IF(S173=0,Criterio_Invierno!$C$22,IF(S173&lt;Criterio_Invierno!$B$20,Criterio_Invierno!$C$20,IF(S173&lt;Criterio_Invierno!$B$21,Criterio_Invierno!$C$21,0)))*IF(AN173="SI",Criterio_Invierno!$F$20,Criterio_Invierno!$F$21)*IF(AI173="SI",Criterio_Invierno!$J$20,Criterio_Invierno!$J$21)</f>
        <v>30</v>
      </c>
      <c r="CL173" s="29">
        <f>(IF(AE173="NO",Criterio_Invierno!$C$25,IF(AE173="SI",Criterio_Invierno!$C$26,0))+VLOOKUP(AF173,Criterio_Invierno!$E$25:$F$29,2,FALSE)+IF(AK173="-",Criterio_Invierno!$I$30,IF(ISERROR(VLOOKUP(CONCATENATE(AL173,"-",AM173),Criterio_Invierno!$H$25:$I$29,2,FALSE)),Criterio_Invierno!$I$29,VLOOKUP(CONCATENATE(AL173,"-",AM173),Criterio_Invierno!$H$25:$I$29,2,FALSE))))*IF(AG173="SI",Criterio_Invierno!$L$25,Criterio_Invierno!$L$26)</f>
        <v>70</v>
      </c>
      <c r="CM173" s="24">
        <f>+IF(AR173&gt;Criterio_Invierno!$B$33,Criterio_Invierno!$C$33,0)+IF(AU173&gt;Criterio_Invierno!$E$33,Criterio_Invierno!$F$33,0)+IF(BG173="NO",Criterio_Invierno!$I$33,0)</f>
        <v>0</v>
      </c>
      <c r="CN173" s="24">
        <f>+IF(V173&gt;=Criterio_Invierno!$B$36,Criterio_Invierno!$C$37,IF(V173&gt;=Criterio_Invierno!$B$35,Criterio_Invierno!$C$36,Criterio_Invierno!$C$35))</f>
        <v>1.5</v>
      </c>
      <c r="CO173" s="30">
        <f>IF(CD173="-",Criterio_Invierno!$G$40,VLOOKUP(CE173,Criterio_Invierno!$B$39:$C$46,2,FALSE))</f>
        <v>1</v>
      </c>
      <c r="CP173" s="28">
        <f>+VLOOKUP(F173,Criterio_Verano!$B$5:$C$7,2,FALSE)</f>
        <v>20</v>
      </c>
      <c r="CQ173" s="24">
        <f>+IF(AA173="SI",Criterio_Verano!$C$10,IF(AB173="SI",Criterio_Verano!$C$13,IF(Z173="SI",Criterio_Verano!$C$11,Criterio_Verano!$D$12)))</f>
        <v>20</v>
      </c>
      <c r="CR173" s="24">
        <f>+IF(S173=0,Criterio_Verano!$C$18,IF(S173&lt;Criterio_Verano!$B$16,Criterio_Verano!$C$16,IF(S173&lt;Criterio_Verano!$B$17,Criterio_Verano!$C$17,Criterio_Verano!$C$18)))+IF(AE173="NO",Criterio_Verano!$F$17,Criterio_Verano!$F$16)</f>
        <v>15</v>
      </c>
      <c r="CS173" s="31">
        <f>+IF(AK173="NO",Criterio_Verano!$C$23,IF(AL173="PERSIANAS",Criterio_Verano!$C$21,Criterio_Verano!$C$22)+IF(AM173="DEFICIENTE",Criterio_Verano!$F$22,Criterio_Verano!$F$21))</f>
        <v>15</v>
      </c>
    </row>
    <row r="174" spans="1:97">
      <c r="A174" s="2" t="s">
        <v>887</v>
      </c>
      <c r="B174" s="4" t="s">
        <v>1</v>
      </c>
      <c r="C174" s="29">
        <f t="shared" si="6"/>
        <v>95</v>
      </c>
      <c r="D174" s="24">
        <f t="shared" si="7"/>
        <v>67.5</v>
      </c>
      <c r="E174" s="2" t="s">
        <v>139</v>
      </c>
      <c r="F174" s="3">
        <v>3</v>
      </c>
      <c r="G174" s="4" t="s">
        <v>888</v>
      </c>
      <c r="H174" s="4" t="s">
        <v>34</v>
      </c>
      <c r="I174" s="4" t="s">
        <v>403</v>
      </c>
      <c r="J174" s="29" t="str">
        <f>VLOOKUP(I174,SEV_20000!$B$2:$D$89,3,FALSE)</f>
        <v>Sí</v>
      </c>
      <c r="K174" s="4" t="s">
        <v>889</v>
      </c>
      <c r="L174" s="4" t="s">
        <v>2</v>
      </c>
      <c r="M174" s="4" t="s">
        <v>890</v>
      </c>
      <c r="N174" s="4" t="s">
        <v>891</v>
      </c>
      <c r="O174" s="4" t="s">
        <v>892</v>
      </c>
      <c r="P174" s="4" t="s">
        <v>893</v>
      </c>
      <c r="Q174" s="4" t="s">
        <v>3</v>
      </c>
      <c r="R174" s="5" t="s">
        <v>129</v>
      </c>
      <c r="S174" s="4">
        <v>1987</v>
      </c>
      <c r="T174" s="5" t="s">
        <v>894</v>
      </c>
      <c r="U174" s="5">
        <v>0</v>
      </c>
      <c r="V174" s="5">
        <v>219</v>
      </c>
      <c r="W174" s="4">
        <v>7</v>
      </c>
      <c r="X174" s="4" t="s">
        <v>4</v>
      </c>
      <c r="Y174" s="4" t="s">
        <v>5</v>
      </c>
      <c r="Z174" s="42" t="s">
        <v>5</v>
      </c>
      <c r="AA174" s="4"/>
      <c r="AB174" s="4" t="s">
        <v>8</v>
      </c>
      <c r="AC174" s="4" t="s">
        <v>5</v>
      </c>
      <c r="AD174" s="4" t="s">
        <v>17</v>
      </c>
      <c r="AE174" s="4" t="s">
        <v>8</v>
      </c>
      <c r="AF174" s="4" t="s">
        <v>7</v>
      </c>
      <c r="AG174" s="4" t="s">
        <v>5</v>
      </c>
      <c r="AH174" s="4" t="s">
        <v>25</v>
      </c>
      <c r="AI174" s="4" t="s">
        <v>5</v>
      </c>
      <c r="AJ174" s="4" t="s">
        <v>29</v>
      </c>
      <c r="AK174" s="4" t="s">
        <v>8</v>
      </c>
      <c r="AL174" s="4" t="s">
        <v>11</v>
      </c>
      <c r="AM174" s="4" t="s">
        <v>11</v>
      </c>
      <c r="AN174" s="4" t="s">
        <v>5</v>
      </c>
      <c r="AO174" s="4" t="s">
        <v>5</v>
      </c>
      <c r="AP174" s="5" t="s">
        <v>21</v>
      </c>
      <c r="AQ174" s="5">
        <v>0</v>
      </c>
      <c r="AR174" s="5">
        <v>2</v>
      </c>
      <c r="AS174" s="4">
        <v>6</v>
      </c>
      <c r="AT174" s="5" t="s">
        <v>5</v>
      </c>
      <c r="AU174" s="4">
        <v>1</v>
      </c>
      <c r="AV174" s="5" t="s">
        <v>8</v>
      </c>
      <c r="AW174" s="4">
        <v>0</v>
      </c>
      <c r="AX174" s="4" t="s">
        <v>8</v>
      </c>
      <c r="AY174" s="5" t="s">
        <v>11</v>
      </c>
      <c r="AZ174" s="4">
        <v>0</v>
      </c>
      <c r="BA174" s="4" t="s">
        <v>13</v>
      </c>
      <c r="BB174" s="5" t="s">
        <v>11</v>
      </c>
      <c r="BC174" s="5">
        <v>0</v>
      </c>
      <c r="BD174" s="4">
        <v>0</v>
      </c>
      <c r="BE174" s="4" t="s">
        <v>8</v>
      </c>
      <c r="BF174" s="4" t="s">
        <v>14</v>
      </c>
      <c r="BG174" s="4" t="s">
        <v>5</v>
      </c>
      <c r="BH174" s="4" t="s">
        <v>8</v>
      </c>
      <c r="BI174" s="4" t="s">
        <v>11</v>
      </c>
      <c r="BJ174" s="4" t="s">
        <v>13</v>
      </c>
      <c r="BK174" s="4" t="s">
        <v>11</v>
      </c>
      <c r="BL174" s="5" t="s">
        <v>11</v>
      </c>
      <c r="BM174" s="5">
        <v>6</v>
      </c>
      <c r="BN174" s="4">
        <v>6</v>
      </c>
      <c r="BO174" s="4" t="s">
        <v>8</v>
      </c>
      <c r="BP174" s="4" t="s">
        <v>11</v>
      </c>
      <c r="BQ174" s="4" t="s">
        <v>11</v>
      </c>
      <c r="BR174" s="4" t="s">
        <v>11</v>
      </c>
      <c r="BS174" s="5" t="s">
        <v>11</v>
      </c>
      <c r="BT174" s="5" t="s">
        <v>11</v>
      </c>
      <c r="BU174" s="5">
        <v>0</v>
      </c>
      <c r="BV174" s="5">
        <v>0</v>
      </c>
      <c r="BW174" s="4">
        <v>0</v>
      </c>
      <c r="BX174" s="5">
        <v>0</v>
      </c>
      <c r="BY174" s="5" t="s">
        <v>11</v>
      </c>
      <c r="BZ174" s="4">
        <v>0</v>
      </c>
      <c r="CA174" s="5">
        <v>0</v>
      </c>
      <c r="CB174" s="4" t="s">
        <v>8</v>
      </c>
      <c r="CC174" s="4">
        <v>0</v>
      </c>
      <c r="CD174" s="4" t="s">
        <v>8</v>
      </c>
      <c r="CE174" s="4" t="s">
        <v>11</v>
      </c>
      <c r="CF174" s="26" t="s">
        <v>8</v>
      </c>
      <c r="CG174" s="35" t="s">
        <v>1635</v>
      </c>
      <c r="CH174" s="27">
        <f>VLOOKUP(E174,Criterio_Invierno!$B$5:$C$8,2,0)</f>
        <v>7.5</v>
      </c>
      <c r="CI174" s="24">
        <f>+VLOOKUP(F174,Criterio_Invierno!$B$10:$C$13,2,0)</f>
        <v>2.5</v>
      </c>
      <c r="CJ174" s="29">
        <f>+IF(X174="Mañana y tarde",Criterio_Invierno!$C$16,IF(X174="Solo mañana",Criterio_Invierno!$C$15,Criterio_Invierno!$C$17))</f>
        <v>5</v>
      </c>
      <c r="CK174" s="24">
        <f>+IF(S174=0,Criterio_Invierno!$C$22,IF(S174&lt;Criterio_Invierno!$B$20,Criterio_Invierno!$C$20,IF(S174&lt;Criterio_Invierno!$B$21,Criterio_Invierno!$C$21,0)))*IF(AN174="SI",Criterio_Invierno!$F$20,Criterio_Invierno!$F$21)*IF(AI174="SI",Criterio_Invierno!$J$20,Criterio_Invierno!$J$21)</f>
        <v>30</v>
      </c>
      <c r="CL174" s="29">
        <f>(IF(AE174="NO",Criterio_Invierno!$C$25,IF(AE174="SI",Criterio_Invierno!$C$26,0))+VLOOKUP(AF174,Criterio_Invierno!$E$25:$F$29,2,FALSE)+IF(AK174="-",Criterio_Invierno!$I$30,IF(ISERROR(VLOOKUP(CONCATENATE(AL174,"-",AM174),Criterio_Invierno!$H$25:$I$29,2,FALSE)),Criterio_Invierno!$I$29,VLOOKUP(CONCATENATE(AL174,"-",AM174),Criterio_Invierno!$H$25:$I$29,2,FALSE))))*IF(AG174="SI",Criterio_Invierno!$L$25,Criterio_Invierno!$L$26)</f>
        <v>50</v>
      </c>
      <c r="CM174" s="24">
        <f>+IF(AR174&gt;Criterio_Invierno!$B$33,Criterio_Invierno!$C$33,0)+IF(AU174&gt;Criterio_Invierno!$E$33,Criterio_Invierno!$F$33,0)+IF(BG174="NO",Criterio_Invierno!$I$33,0)</f>
        <v>0</v>
      </c>
      <c r="CN174" s="24">
        <f>+IF(V174&gt;=Criterio_Invierno!$B$36,Criterio_Invierno!$C$37,IF(V174&gt;=Criterio_Invierno!$B$35,Criterio_Invierno!$C$36,Criterio_Invierno!$C$35))</f>
        <v>1</v>
      </c>
      <c r="CO174" s="30">
        <f>IF(CD174="-",Criterio_Invierno!$G$40,VLOOKUP(CE174,Criterio_Invierno!$B$39:$C$46,2,FALSE))</f>
        <v>1</v>
      </c>
      <c r="CP174" s="28">
        <f>+VLOOKUP(F174,Criterio_Verano!$B$5:$C$7,2,FALSE)</f>
        <v>20</v>
      </c>
      <c r="CQ174" s="24">
        <f>+IF(AA174="SI",Criterio_Verano!$C$10,IF(AB174="SI",Criterio_Verano!$C$13,IF(Z174="SI",Criterio_Verano!$C$11,Criterio_Verano!$D$12)))</f>
        <v>10</v>
      </c>
      <c r="CR174" s="24">
        <f>+IF(S174=0,Criterio_Verano!$C$18,IF(S174&lt;Criterio_Verano!$B$16,Criterio_Verano!$C$16,IF(S174&lt;Criterio_Verano!$B$17,Criterio_Verano!$C$17,Criterio_Verano!$C$18)))+IF(AE174="NO",Criterio_Verano!$F$17,Criterio_Verano!$F$16)</f>
        <v>12.5</v>
      </c>
      <c r="CS174" s="31">
        <f>+IF(AK174="NO",Criterio_Verano!$C$23,IF(AL174="PERSIANAS",Criterio_Verano!$C$21,Criterio_Verano!$C$22)+IF(AM174="DEFICIENTE",Criterio_Verano!$F$22,Criterio_Verano!$F$21))</f>
        <v>25</v>
      </c>
    </row>
    <row r="175" spans="1:97">
      <c r="A175" s="2" t="s">
        <v>530</v>
      </c>
      <c r="B175" s="4" t="s">
        <v>1</v>
      </c>
      <c r="C175" s="29">
        <f t="shared" si="6"/>
        <v>95</v>
      </c>
      <c r="D175" s="24">
        <f t="shared" si="7"/>
        <v>67.5</v>
      </c>
      <c r="E175" s="2" t="s">
        <v>140</v>
      </c>
      <c r="F175" s="3">
        <v>3</v>
      </c>
      <c r="G175" s="4" t="s">
        <v>531</v>
      </c>
      <c r="H175" s="4" t="s">
        <v>34</v>
      </c>
      <c r="I175" s="4" t="s">
        <v>106</v>
      </c>
      <c r="J175" s="29" t="str">
        <f>VLOOKUP(I175,SEV_20000!$B$2:$D$89,3,FALSE)</f>
        <v>Sí</v>
      </c>
      <c r="K175" s="4" t="s">
        <v>532</v>
      </c>
      <c r="L175" s="4" t="s">
        <v>2</v>
      </c>
      <c r="M175" s="4" t="s">
        <v>533</v>
      </c>
      <c r="N175" s="4" t="s">
        <v>534</v>
      </c>
      <c r="O175" s="4" t="s">
        <v>535</v>
      </c>
      <c r="P175" s="4" t="s">
        <v>536</v>
      </c>
      <c r="Q175" s="4" t="s">
        <v>3</v>
      </c>
      <c r="R175" s="5" t="s">
        <v>537</v>
      </c>
      <c r="S175" s="4">
        <v>1990</v>
      </c>
      <c r="T175" s="5" t="s">
        <v>538</v>
      </c>
      <c r="U175" s="5">
        <v>0</v>
      </c>
      <c r="V175" s="5">
        <v>83</v>
      </c>
      <c r="W175" s="4">
        <v>5</v>
      </c>
      <c r="X175" s="4" t="s">
        <v>4</v>
      </c>
      <c r="Y175" s="4" t="s">
        <v>5</v>
      </c>
      <c r="Z175" s="42" t="s">
        <v>5</v>
      </c>
      <c r="AA175" s="4"/>
      <c r="AB175" s="4" t="s">
        <v>8</v>
      </c>
      <c r="AC175" s="4" t="s">
        <v>8</v>
      </c>
      <c r="AD175" s="4" t="s">
        <v>6</v>
      </c>
      <c r="AE175" s="4" t="s">
        <v>8</v>
      </c>
      <c r="AF175" s="4" t="s">
        <v>22</v>
      </c>
      <c r="AG175" s="4" t="s">
        <v>5</v>
      </c>
      <c r="AH175" s="4" t="s">
        <v>9</v>
      </c>
      <c r="AI175" s="4" t="s">
        <v>8</v>
      </c>
      <c r="AJ175" s="4" t="s">
        <v>11</v>
      </c>
      <c r="AK175" s="4" t="s">
        <v>8</v>
      </c>
      <c r="AL175" s="4" t="s">
        <v>11</v>
      </c>
      <c r="AM175" s="4" t="s">
        <v>11</v>
      </c>
      <c r="AN175" s="4" t="s">
        <v>8</v>
      </c>
      <c r="AO175" s="4" t="s">
        <v>8</v>
      </c>
      <c r="AP175" s="5" t="s">
        <v>11</v>
      </c>
      <c r="AQ175" s="5">
        <v>0</v>
      </c>
      <c r="AR175" s="5">
        <v>0</v>
      </c>
      <c r="AS175" s="4">
        <v>0</v>
      </c>
      <c r="AT175" s="5" t="s">
        <v>11</v>
      </c>
      <c r="AU175" s="4">
        <v>0</v>
      </c>
      <c r="AV175" s="5" t="s">
        <v>5</v>
      </c>
      <c r="AW175" s="4">
        <v>5</v>
      </c>
      <c r="AX175" s="4" t="s">
        <v>5</v>
      </c>
      <c r="AY175" s="5" t="s">
        <v>26</v>
      </c>
      <c r="AZ175" s="4">
        <v>3</v>
      </c>
      <c r="BA175" s="4" t="s">
        <v>8</v>
      </c>
      <c r="BB175" s="5" t="s">
        <v>8</v>
      </c>
      <c r="BC175" s="5">
        <v>3</v>
      </c>
      <c r="BD175" s="4">
        <v>0</v>
      </c>
      <c r="BE175" s="4" t="s">
        <v>8</v>
      </c>
      <c r="BF175" s="4" t="s">
        <v>14</v>
      </c>
      <c r="BG175" s="4" t="s">
        <v>5</v>
      </c>
      <c r="BH175" s="4" t="s">
        <v>5</v>
      </c>
      <c r="BI175" s="4" t="s">
        <v>8</v>
      </c>
      <c r="BJ175" s="4" t="s">
        <v>8</v>
      </c>
      <c r="BK175" s="4" t="s">
        <v>5</v>
      </c>
      <c r="BL175" s="5" t="s">
        <v>8</v>
      </c>
      <c r="BM175" s="5">
        <v>5</v>
      </c>
      <c r="BN175" s="4">
        <v>5</v>
      </c>
      <c r="BO175" s="4" t="s">
        <v>8</v>
      </c>
      <c r="BP175" s="4" t="s">
        <v>11</v>
      </c>
      <c r="BQ175" s="4" t="s">
        <v>11</v>
      </c>
      <c r="BR175" s="4" t="s">
        <v>11</v>
      </c>
      <c r="BS175" s="5" t="s">
        <v>11</v>
      </c>
      <c r="BT175" s="5" t="s">
        <v>11</v>
      </c>
      <c r="BU175" s="5">
        <v>0</v>
      </c>
      <c r="BV175" s="5">
        <v>0</v>
      </c>
      <c r="BW175" s="4">
        <v>0</v>
      </c>
      <c r="BX175" s="5">
        <v>0</v>
      </c>
      <c r="BY175" s="5" t="s">
        <v>11</v>
      </c>
      <c r="BZ175" s="4">
        <v>0</v>
      </c>
      <c r="CA175" s="5">
        <v>0</v>
      </c>
      <c r="CB175" s="4" t="s">
        <v>8</v>
      </c>
      <c r="CC175" s="4">
        <v>0</v>
      </c>
      <c r="CD175" s="4" t="s">
        <v>15</v>
      </c>
      <c r="CE175" s="4" t="s">
        <v>11</v>
      </c>
      <c r="CF175" s="26" t="s">
        <v>15</v>
      </c>
      <c r="CG175" s="35" t="s">
        <v>1576</v>
      </c>
      <c r="CH175" s="27">
        <f>VLOOKUP(E175,Criterio_Invierno!$B$5:$C$8,2,0)</f>
        <v>10</v>
      </c>
      <c r="CI175" s="24">
        <f>+VLOOKUP(F175,Criterio_Invierno!$B$10:$C$13,2,0)</f>
        <v>2.5</v>
      </c>
      <c r="CJ175" s="29">
        <f>+IF(X175="Mañana y tarde",Criterio_Invierno!$C$16,IF(X175="Solo mañana",Criterio_Invierno!$C$15,Criterio_Invierno!$C$17))</f>
        <v>5</v>
      </c>
      <c r="CK175" s="24">
        <f>+IF(S175=0,Criterio_Invierno!$C$22,IF(S175&lt;Criterio_Invierno!$B$20,Criterio_Invierno!$C$20,IF(S175&lt;Criterio_Invierno!$B$21,Criterio_Invierno!$C$21,0)))*IF(AN175="SI",Criterio_Invierno!$F$20,Criterio_Invierno!$F$21)*IF(AI175="SI",Criterio_Invierno!$J$20,Criterio_Invierno!$J$21)</f>
        <v>7.5</v>
      </c>
      <c r="CL175" s="29">
        <f>(IF(AE175="NO",Criterio_Invierno!$C$25,IF(AE175="SI",Criterio_Invierno!$C$26,0))+VLOOKUP(AF175,Criterio_Invierno!$E$25:$F$29,2,FALSE)+IF(AK175="-",Criterio_Invierno!$I$30,IF(ISERROR(VLOOKUP(CONCATENATE(AL175,"-",AM175),Criterio_Invierno!$H$25:$I$29,2,FALSE)),Criterio_Invierno!$I$29,VLOOKUP(CONCATENATE(AL175,"-",AM175),Criterio_Invierno!$H$25:$I$29,2,FALSE))))*IF(AG175="SI",Criterio_Invierno!$L$25,Criterio_Invierno!$L$26)</f>
        <v>70</v>
      </c>
      <c r="CM175" s="24">
        <f>+IF(AR175&gt;Criterio_Invierno!$B$33,Criterio_Invierno!$C$33,0)+IF(AU175&gt;Criterio_Invierno!$E$33,Criterio_Invierno!$F$33,0)+IF(BG175="NO",Criterio_Invierno!$I$33,0)</f>
        <v>0</v>
      </c>
      <c r="CN175" s="24">
        <f>+IF(V175&gt;=Criterio_Invierno!$B$36,Criterio_Invierno!$C$37,IF(V175&gt;=Criterio_Invierno!$B$35,Criterio_Invierno!$C$36,Criterio_Invierno!$C$35))</f>
        <v>1</v>
      </c>
      <c r="CO175" s="30">
        <f>IF(CD175="-",Criterio_Invierno!$G$40,VLOOKUP(CE175,Criterio_Invierno!$B$39:$C$46,2,FALSE))</f>
        <v>1</v>
      </c>
      <c r="CP175" s="28">
        <f>+VLOOKUP(F175,Criterio_Verano!$B$5:$C$7,2,FALSE)</f>
        <v>20</v>
      </c>
      <c r="CQ175" s="24">
        <f>+IF(AA175="SI",Criterio_Verano!$C$10,IF(AB175="SI",Criterio_Verano!$C$13,IF(Z175="SI",Criterio_Verano!$C$11,Criterio_Verano!$D$12)))</f>
        <v>10</v>
      </c>
      <c r="CR175" s="24">
        <f>+IF(S175=0,Criterio_Verano!$C$18,IF(S175&lt;Criterio_Verano!$B$16,Criterio_Verano!$C$16,IF(S175&lt;Criterio_Verano!$B$17,Criterio_Verano!$C$17,Criterio_Verano!$C$18)))+IF(AE175="NO",Criterio_Verano!$F$17,Criterio_Verano!$F$16)</f>
        <v>12.5</v>
      </c>
      <c r="CS175" s="31">
        <f>+IF(AK175="NO",Criterio_Verano!$C$23,IF(AL175="PERSIANAS",Criterio_Verano!$C$21,Criterio_Verano!$C$22)+IF(AM175="DEFICIENTE",Criterio_Verano!$F$22,Criterio_Verano!$F$21))</f>
        <v>25</v>
      </c>
    </row>
    <row r="176" spans="1:97">
      <c r="A176" s="2" t="s">
        <v>530</v>
      </c>
      <c r="B176" s="4" t="s">
        <v>1</v>
      </c>
      <c r="C176" s="29">
        <f t="shared" si="6"/>
        <v>95</v>
      </c>
      <c r="D176" s="24">
        <f t="shared" si="7"/>
        <v>67.5</v>
      </c>
      <c r="E176" s="2" t="s">
        <v>140</v>
      </c>
      <c r="F176" s="3">
        <v>3</v>
      </c>
      <c r="G176" s="4" t="s">
        <v>531</v>
      </c>
      <c r="H176" s="4" t="s">
        <v>34</v>
      </c>
      <c r="I176" s="4" t="s">
        <v>106</v>
      </c>
      <c r="J176" s="29" t="str">
        <f>VLOOKUP(I176,SEV_20000!$B$2:$D$89,3,FALSE)</f>
        <v>Sí</v>
      </c>
      <c r="K176" s="4" t="s">
        <v>532</v>
      </c>
      <c r="L176" s="4" t="s">
        <v>2</v>
      </c>
      <c r="M176" s="4" t="s">
        <v>533</v>
      </c>
      <c r="N176" s="4" t="s">
        <v>534</v>
      </c>
      <c r="O176" s="4" t="s">
        <v>535</v>
      </c>
      <c r="P176" s="4" t="s">
        <v>536</v>
      </c>
      <c r="Q176" s="4" t="s">
        <v>3</v>
      </c>
      <c r="R176" s="5" t="s">
        <v>726</v>
      </c>
      <c r="S176" s="4">
        <v>1990</v>
      </c>
      <c r="T176" s="5" t="s">
        <v>538</v>
      </c>
      <c r="U176" s="5">
        <v>0</v>
      </c>
      <c r="V176" s="5">
        <v>143</v>
      </c>
      <c r="W176" s="4">
        <v>10</v>
      </c>
      <c r="X176" s="4" t="s">
        <v>4</v>
      </c>
      <c r="Y176" s="4" t="s">
        <v>5</v>
      </c>
      <c r="Z176" s="42" t="s">
        <v>5</v>
      </c>
      <c r="AA176" s="4"/>
      <c r="AB176" s="4" t="s">
        <v>8</v>
      </c>
      <c r="AC176" s="4" t="s">
        <v>8</v>
      </c>
      <c r="AD176" s="4" t="s">
        <v>6</v>
      </c>
      <c r="AE176" s="4" t="s">
        <v>8</v>
      </c>
      <c r="AF176" s="4" t="s">
        <v>22</v>
      </c>
      <c r="AG176" s="4" t="s">
        <v>5</v>
      </c>
      <c r="AH176" s="4" t="s">
        <v>9</v>
      </c>
      <c r="AI176" s="4" t="s">
        <v>8</v>
      </c>
      <c r="AJ176" s="4" t="s">
        <v>11</v>
      </c>
      <c r="AK176" s="4" t="s">
        <v>8</v>
      </c>
      <c r="AL176" s="4" t="s">
        <v>11</v>
      </c>
      <c r="AM176" s="4" t="s">
        <v>11</v>
      </c>
      <c r="AN176" s="4" t="s">
        <v>8</v>
      </c>
      <c r="AO176" s="4" t="s">
        <v>8</v>
      </c>
      <c r="AP176" s="5" t="s">
        <v>11</v>
      </c>
      <c r="AQ176" s="5">
        <v>0</v>
      </c>
      <c r="AR176" s="5">
        <v>0</v>
      </c>
      <c r="AS176" s="4">
        <v>0</v>
      </c>
      <c r="AT176" s="5" t="s">
        <v>11</v>
      </c>
      <c r="AU176" s="4">
        <v>0</v>
      </c>
      <c r="AV176" s="5" t="s">
        <v>5</v>
      </c>
      <c r="AW176" s="4">
        <v>3</v>
      </c>
      <c r="AX176" s="4" t="s">
        <v>5</v>
      </c>
      <c r="AY176" s="5" t="s">
        <v>26</v>
      </c>
      <c r="AZ176" s="4">
        <v>8</v>
      </c>
      <c r="BA176" s="4" t="s">
        <v>8</v>
      </c>
      <c r="BB176" s="5" t="s">
        <v>8</v>
      </c>
      <c r="BC176" s="5">
        <v>0</v>
      </c>
      <c r="BD176" s="4">
        <v>0</v>
      </c>
      <c r="BE176" s="4" t="s">
        <v>8</v>
      </c>
      <c r="BF176" s="4" t="s">
        <v>14</v>
      </c>
      <c r="BG176" s="4" t="s">
        <v>5</v>
      </c>
      <c r="BH176" s="4" t="s">
        <v>8</v>
      </c>
      <c r="BI176" s="4" t="s">
        <v>11</v>
      </c>
      <c r="BJ176" s="4" t="s">
        <v>13</v>
      </c>
      <c r="BK176" s="4" t="s">
        <v>11</v>
      </c>
      <c r="BL176" s="5" t="s">
        <v>11</v>
      </c>
      <c r="BM176" s="5">
        <v>8</v>
      </c>
      <c r="BN176" s="4">
        <v>8</v>
      </c>
      <c r="BO176" s="4" t="s">
        <v>8</v>
      </c>
      <c r="BP176" s="4" t="s">
        <v>11</v>
      </c>
      <c r="BQ176" s="4" t="s">
        <v>11</v>
      </c>
      <c r="BR176" s="4" t="s">
        <v>11</v>
      </c>
      <c r="BS176" s="5" t="s">
        <v>11</v>
      </c>
      <c r="BT176" s="5" t="s">
        <v>11</v>
      </c>
      <c r="BU176" s="5">
        <v>0</v>
      </c>
      <c r="BV176" s="5">
        <v>0</v>
      </c>
      <c r="BW176" s="4">
        <v>0</v>
      </c>
      <c r="BX176" s="5">
        <v>0</v>
      </c>
      <c r="BY176" s="5" t="s">
        <v>11</v>
      </c>
      <c r="BZ176" s="4">
        <v>0</v>
      </c>
      <c r="CA176" s="5">
        <v>0</v>
      </c>
      <c r="CB176" s="4" t="s">
        <v>8</v>
      </c>
      <c r="CC176" s="4">
        <v>0</v>
      </c>
      <c r="CD176" s="4" t="s">
        <v>15</v>
      </c>
      <c r="CE176" s="4" t="s">
        <v>11</v>
      </c>
      <c r="CF176" s="26" t="s">
        <v>15</v>
      </c>
      <c r="CG176" s="35" t="s">
        <v>1654</v>
      </c>
      <c r="CH176" s="27">
        <f>VLOOKUP(E176,Criterio_Invierno!$B$5:$C$8,2,0)</f>
        <v>10</v>
      </c>
      <c r="CI176" s="24">
        <f>+VLOOKUP(F176,Criterio_Invierno!$B$10:$C$13,2,0)</f>
        <v>2.5</v>
      </c>
      <c r="CJ176" s="29">
        <f>+IF(X176="Mañana y tarde",Criterio_Invierno!$C$16,IF(X176="Solo mañana",Criterio_Invierno!$C$15,Criterio_Invierno!$C$17))</f>
        <v>5</v>
      </c>
      <c r="CK176" s="24">
        <f>+IF(S176=0,Criterio_Invierno!$C$22,IF(S176&lt;Criterio_Invierno!$B$20,Criterio_Invierno!$C$20,IF(S176&lt;Criterio_Invierno!$B$21,Criterio_Invierno!$C$21,0)))*IF(AN176="SI",Criterio_Invierno!$F$20,Criterio_Invierno!$F$21)*IF(AI176="SI",Criterio_Invierno!$J$20,Criterio_Invierno!$J$21)</f>
        <v>7.5</v>
      </c>
      <c r="CL176" s="29">
        <f>(IF(AE176="NO",Criterio_Invierno!$C$25,IF(AE176="SI",Criterio_Invierno!$C$26,0))+VLOOKUP(AF176,Criterio_Invierno!$E$25:$F$29,2,FALSE)+IF(AK176="-",Criterio_Invierno!$I$30,IF(ISERROR(VLOOKUP(CONCATENATE(AL176,"-",AM176),Criterio_Invierno!$H$25:$I$29,2,FALSE)),Criterio_Invierno!$I$29,VLOOKUP(CONCATENATE(AL176,"-",AM176),Criterio_Invierno!$H$25:$I$29,2,FALSE))))*IF(AG176="SI",Criterio_Invierno!$L$25,Criterio_Invierno!$L$26)</f>
        <v>70</v>
      </c>
      <c r="CM176" s="24">
        <f>+IF(AR176&gt;Criterio_Invierno!$B$33,Criterio_Invierno!$C$33,0)+IF(AU176&gt;Criterio_Invierno!$E$33,Criterio_Invierno!$F$33,0)+IF(BG176="NO",Criterio_Invierno!$I$33,0)</f>
        <v>0</v>
      </c>
      <c r="CN176" s="24">
        <f>+IF(V176&gt;=Criterio_Invierno!$B$36,Criterio_Invierno!$C$37,IF(V176&gt;=Criterio_Invierno!$B$35,Criterio_Invierno!$C$36,Criterio_Invierno!$C$35))</f>
        <v>1</v>
      </c>
      <c r="CO176" s="30">
        <f>IF(CD176="-",Criterio_Invierno!$G$40,VLOOKUP(CE176,Criterio_Invierno!$B$39:$C$46,2,FALSE))</f>
        <v>1</v>
      </c>
      <c r="CP176" s="28">
        <f>+VLOOKUP(F176,Criterio_Verano!$B$5:$C$7,2,FALSE)</f>
        <v>20</v>
      </c>
      <c r="CQ176" s="24">
        <f>+IF(AA176="SI",Criterio_Verano!$C$10,IF(AB176="SI",Criterio_Verano!$C$13,IF(Z176="SI",Criterio_Verano!$C$11,Criterio_Verano!$D$12)))</f>
        <v>10</v>
      </c>
      <c r="CR176" s="24">
        <f>+IF(S176=0,Criterio_Verano!$C$18,IF(S176&lt;Criterio_Verano!$B$16,Criterio_Verano!$C$16,IF(S176&lt;Criterio_Verano!$B$17,Criterio_Verano!$C$17,Criterio_Verano!$C$18)))+IF(AE176="NO",Criterio_Verano!$F$17,Criterio_Verano!$F$16)</f>
        <v>12.5</v>
      </c>
      <c r="CS176" s="31">
        <f>+IF(AK176="NO",Criterio_Verano!$C$23,IF(AL176="PERSIANAS",Criterio_Verano!$C$21,Criterio_Verano!$C$22)+IF(AM176="DEFICIENTE",Criterio_Verano!$F$22,Criterio_Verano!$F$21))</f>
        <v>25</v>
      </c>
    </row>
    <row r="177" spans="1:97">
      <c r="A177" s="2" t="s">
        <v>530</v>
      </c>
      <c r="B177" s="4" t="s">
        <v>1</v>
      </c>
      <c r="C177" s="29">
        <f t="shared" si="6"/>
        <v>75</v>
      </c>
      <c r="D177" s="24">
        <f t="shared" si="7"/>
        <v>67.5</v>
      </c>
      <c r="E177" s="2" t="s">
        <v>140</v>
      </c>
      <c r="F177" s="3">
        <v>3</v>
      </c>
      <c r="G177" s="4" t="s">
        <v>531</v>
      </c>
      <c r="H177" s="4" t="s">
        <v>34</v>
      </c>
      <c r="I177" s="4" t="s">
        <v>106</v>
      </c>
      <c r="J177" s="29" t="str">
        <f>VLOOKUP(I177,SEV_20000!$B$2:$D$89,3,FALSE)</f>
        <v>Sí</v>
      </c>
      <c r="K177" s="4" t="s">
        <v>532</v>
      </c>
      <c r="L177" s="4" t="s">
        <v>2</v>
      </c>
      <c r="M177" s="4" t="s">
        <v>533</v>
      </c>
      <c r="N177" s="4" t="s">
        <v>534</v>
      </c>
      <c r="O177" s="4" t="s">
        <v>535</v>
      </c>
      <c r="P177" s="4" t="s">
        <v>536</v>
      </c>
      <c r="Q177" s="4" t="s">
        <v>3</v>
      </c>
      <c r="R177" s="5" t="s">
        <v>1003</v>
      </c>
      <c r="S177" s="4">
        <v>1980</v>
      </c>
      <c r="T177" s="5" t="s">
        <v>538</v>
      </c>
      <c r="U177" s="5">
        <v>0</v>
      </c>
      <c r="V177" s="5">
        <v>29</v>
      </c>
      <c r="W177" s="4">
        <v>3</v>
      </c>
      <c r="X177" s="4" t="s">
        <v>4</v>
      </c>
      <c r="Y177" s="4" t="s">
        <v>5</v>
      </c>
      <c r="Z177" s="42" t="s">
        <v>5</v>
      </c>
      <c r="AA177" s="4"/>
      <c r="AB177" s="4" t="s">
        <v>8</v>
      </c>
      <c r="AC177" s="4" t="s">
        <v>8</v>
      </c>
      <c r="AD177" s="4" t="s">
        <v>6</v>
      </c>
      <c r="AE177" s="4" t="s">
        <v>8</v>
      </c>
      <c r="AF177" s="4" t="s">
        <v>7</v>
      </c>
      <c r="AG177" s="4" t="s">
        <v>5</v>
      </c>
      <c r="AH177" s="4" t="s">
        <v>18</v>
      </c>
      <c r="AI177" s="4" t="s">
        <v>8</v>
      </c>
      <c r="AJ177" s="4" t="s">
        <v>11</v>
      </c>
      <c r="AK177" s="4" t="s">
        <v>8</v>
      </c>
      <c r="AL177" s="4" t="s">
        <v>11</v>
      </c>
      <c r="AM177" s="4" t="s">
        <v>11</v>
      </c>
      <c r="AN177" s="4" t="s">
        <v>8</v>
      </c>
      <c r="AO177" s="4" t="s">
        <v>8</v>
      </c>
      <c r="AP177" s="5" t="s">
        <v>11</v>
      </c>
      <c r="AQ177" s="5">
        <v>0</v>
      </c>
      <c r="AR177" s="5">
        <v>0</v>
      </c>
      <c r="AS177" s="4">
        <v>0</v>
      </c>
      <c r="AT177" s="5" t="s">
        <v>11</v>
      </c>
      <c r="AU177" s="4">
        <v>0</v>
      </c>
      <c r="AV177" s="5" t="s">
        <v>5</v>
      </c>
      <c r="AW177" s="4">
        <v>2</v>
      </c>
      <c r="AX177" s="4" t="s">
        <v>5</v>
      </c>
      <c r="AY177" s="5" t="s">
        <v>26</v>
      </c>
      <c r="AZ177" s="4">
        <v>2</v>
      </c>
      <c r="BA177" s="4" t="s">
        <v>8</v>
      </c>
      <c r="BB177" s="5" t="s">
        <v>8</v>
      </c>
      <c r="BC177" s="5">
        <v>0</v>
      </c>
      <c r="BD177" s="4">
        <v>0</v>
      </c>
      <c r="BE177" s="4" t="s">
        <v>8</v>
      </c>
      <c r="BF177" s="4" t="s">
        <v>14</v>
      </c>
      <c r="BG177" s="4" t="s">
        <v>5</v>
      </c>
      <c r="BH177" s="4" t="s">
        <v>8</v>
      </c>
      <c r="BI177" s="4" t="s">
        <v>11</v>
      </c>
      <c r="BJ177" s="4" t="s">
        <v>13</v>
      </c>
      <c r="BK177" s="4" t="s">
        <v>11</v>
      </c>
      <c r="BL177" s="5" t="s">
        <v>11</v>
      </c>
      <c r="BM177" s="5">
        <v>2</v>
      </c>
      <c r="BN177" s="4">
        <v>2</v>
      </c>
      <c r="BO177" s="4" t="s">
        <v>8</v>
      </c>
      <c r="BP177" s="4" t="s">
        <v>11</v>
      </c>
      <c r="BQ177" s="4" t="s">
        <v>11</v>
      </c>
      <c r="BR177" s="4" t="s">
        <v>11</v>
      </c>
      <c r="BS177" s="5" t="s">
        <v>11</v>
      </c>
      <c r="BT177" s="5" t="s">
        <v>11</v>
      </c>
      <c r="BU177" s="5">
        <v>0</v>
      </c>
      <c r="BV177" s="5">
        <v>0</v>
      </c>
      <c r="BW177" s="4">
        <v>0</v>
      </c>
      <c r="BX177" s="5">
        <v>0</v>
      </c>
      <c r="BY177" s="5" t="s">
        <v>11</v>
      </c>
      <c r="BZ177" s="4">
        <v>0</v>
      </c>
      <c r="CA177" s="5">
        <v>0</v>
      </c>
      <c r="CB177" s="4" t="s">
        <v>8</v>
      </c>
      <c r="CC177" s="4">
        <v>0</v>
      </c>
      <c r="CD177" s="4" t="s">
        <v>15</v>
      </c>
      <c r="CE177" s="4" t="s">
        <v>11</v>
      </c>
      <c r="CF177" s="26" t="s">
        <v>15</v>
      </c>
      <c r="CG177" s="35" t="s">
        <v>1655</v>
      </c>
      <c r="CH177" s="27">
        <f>VLOOKUP(E177,Criterio_Invierno!$B$5:$C$8,2,0)</f>
        <v>10</v>
      </c>
      <c r="CI177" s="24">
        <f>+VLOOKUP(F177,Criterio_Invierno!$B$10:$C$13,2,0)</f>
        <v>2.5</v>
      </c>
      <c r="CJ177" s="29">
        <f>+IF(X177="Mañana y tarde",Criterio_Invierno!$C$16,IF(X177="Solo mañana",Criterio_Invierno!$C$15,Criterio_Invierno!$C$17))</f>
        <v>5</v>
      </c>
      <c r="CK177" s="24">
        <f>+IF(S177=0,Criterio_Invierno!$C$22,IF(S177&lt;Criterio_Invierno!$B$20,Criterio_Invierno!$C$20,IF(S177&lt;Criterio_Invierno!$B$21,Criterio_Invierno!$C$21,0)))*IF(AN177="SI",Criterio_Invierno!$F$20,Criterio_Invierno!$F$21)*IF(AI177="SI",Criterio_Invierno!$J$20,Criterio_Invierno!$J$21)</f>
        <v>7.5</v>
      </c>
      <c r="CL177" s="29">
        <f>(IF(AE177="NO",Criterio_Invierno!$C$25,IF(AE177="SI",Criterio_Invierno!$C$26,0))+VLOOKUP(AF177,Criterio_Invierno!$E$25:$F$29,2,FALSE)+IF(AK177="-",Criterio_Invierno!$I$30,IF(ISERROR(VLOOKUP(CONCATENATE(AL177,"-",AM177),Criterio_Invierno!$H$25:$I$29,2,FALSE)),Criterio_Invierno!$I$29,VLOOKUP(CONCATENATE(AL177,"-",AM177),Criterio_Invierno!$H$25:$I$29,2,FALSE))))*IF(AG177="SI",Criterio_Invierno!$L$25,Criterio_Invierno!$L$26)</f>
        <v>50</v>
      </c>
      <c r="CM177" s="24">
        <f>+IF(AR177&gt;Criterio_Invierno!$B$33,Criterio_Invierno!$C$33,0)+IF(AU177&gt;Criterio_Invierno!$E$33,Criterio_Invierno!$F$33,0)+IF(BG177="NO",Criterio_Invierno!$I$33,0)</f>
        <v>0</v>
      </c>
      <c r="CN177" s="24">
        <f>+IF(V177&gt;=Criterio_Invierno!$B$36,Criterio_Invierno!$C$37,IF(V177&gt;=Criterio_Invierno!$B$35,Criterio_Invierno!$C$36,Criterio_Invierno!$C$35))</f>
        <v>1</v>
      </c>
      <c r="CO177" s="30">
        <f>IF(CD177="-",Criterio_Invierno!$G$40,VLOOKUP(CE177,Criterio_Invierno!$B$39:$C$46,2,FALSE))</f>
        <v>1</v>
      </c>
      <c r="CP177" s="28">
        <f>+VLOOKUP(F177,Criterio_Verano!$B$5:$C$7,2,FALSE)</f>
        <v>20</v>
      </c>
      <c r="CQ177" s="24">
        <f>+IF(AA177="SI",Criterio_Verano!$C$10,IF(AB177="SI",Criterio_Verano!$C$13,IF(Z177="SI",Criterio_Verano!$C$11,Criterio_Verano!$D$12)))</f>
        <v>10</v>
      </c>
      <c r="CR177" s="24">
        <f>+IF(S177=0,Criterio_Verano!$C$18,IF(S177&lt;Criterio_Verano!$B$16,Criterio_Verano!$C$16,IF(S177&lt;Criterio_Verano!$B$17,Criterio_Verano!$C$17,Criterio_Verano!$C$18)))+IF(AE177="NO",Criterio_Verano!$F$17,Criterio_Verano!$F$16)</f>
        <v>12.5</v>
      </c>
      <c r="CS177" s="31">
        <f>+IF(AK177="NO",Criterio_Verano!$C$23,IF(AL177="PERSIANAS",Criterio_Verano!$C$21,Criterio_Verano!$C$22)+IF(AM177="DEFICIENTE",Criterio_Verano!$F$22,Criterio_Verano!$F$21))</f>
        <v>25</v>
      </c>
    </row>
    <row r="178" spans="1:97">
      <c r="A178" s="2" t="s">
        <v>247</v>
      </c>
      <c r="B178" s="4" t="s">
        <v>1</v>
      </c>
      <c r="C178" s="29">
        <f t="shared" si="6"/>
        <v>86.25</v>
      </c>
      <c r="D178" s="24">
        <f t="shared" si="7"/>
        <v>67.5</v>
      </c>
      <c r="E178" s="2" t="s">
        <v>139</v>
      </c>
      <c r="F178" s="3">
        <v>3</v>
      </c>
      <c r="G178" s="4" t="s">
        <v>248</v>
      </c>
      <c r="H178" s="4" t="s">
        <v>34</v>
      </c>
      <c r="I178" s="4" t="s">
        <v>249</v>
      </c>
      <c r="J178" s="29" t="str">
        <f>VLOOKUP(I178,SEV_20000!$B$2:$D$89,3,FALSE)</f>
        <v>Sí</v>
      </c>
      <c r="K178" s="4" t="s">
        <v>250</v>
      </c>
      <c r="L178" s="4" t="s">
        <v>2</v>
      </c>
      <c r="M178" s="4" t="s">
        <v>251</v>
      </c>
      <c r="N178" s="4" t="s">
        <v>252</v>
      </c>
      <c r="O178" s="4" t="s">
        <v>253</v>
      </c>
      <c r="P178" s="4" t="s">
        <v>254</v>
      </c>
      <c r="Q178" s="4" t="s">
        <v>3</v>
      </c>
      <c r="R178" s="5" t="s">
        <v>107</v>
      </c>
      <c r="S178" s="4">
        <v>1986</v>
      </c>
      <c r="T178" s="5" t="s">
        <v>13</v>
      </c>
      <c r="U178" s="5">
        <v>1989</v>
      </c>
      <c r="V178" s="5">
        <v>460</v>
      </c>
      <c r="W178" s="4">
        <v>25</v>
      </c>
      <c r="X178" s="4" t="s">
        <v>4</v>
      </c>
      <c r="Y178" s="4" t="s">
        <v>5</v>
      </c>
      <c r="Z178" s="42" t="s">
        <v>5</v>
      </c>
      <c r="AA178" s="4"/>
      <c r="AB178" s="4" t="s">
        <v>5</v>
      </c>
      <c r="AC178" s="4" t="s">
        <v>8</v>
      </c>
      <c r="AD178" s="4" t="s">
        <v>17</v>
      </c>
      <c r="AE178" s="4" t="s">
        <v>8</v>
      </c>
      <c r="AF178" s="4" t="s">
        <v>22</v>
      </c>
      <c r="AG178" s="4" t="s">
        <v>8</v>
      </c>
      <c r="AH178" s="4" t="s">
        <v>9</v>
      </c>
      <c r="AI178" s="4" t="s">
        <v>8</v>
      </c>
      <c r="AJ178" s="4" t="s">
        <v>11</v>
      </c>
      <c r="AK178" s="4" t="s">
        <v>5</v>
      </c>
      <c r="AL178" s="4" t="s">
        <v>23</v>
      </c>
      <c r="AM178" s="4" t="s">
        <v>20</v>
      </c>
      <c r="AN178" s="4" t="s">
        <v>8</v>
      </c>
      <c r="AO178" s="4" t="s">
        <v>5</v>
      </c>
      <c r="AP178" s="5" t="s">
        <v>21</v>
      </c>
      <c r="AQ178" s="5">
        <v>0</v>
      </c>
      <c r="AR178" s="5">
        <v>0</v>
      </c>
      <c r="AS178" s="4">
        <v>4</v>
      </c>
      <c r="AT178" s="5" t="s">
        <v>5</v>
      </c>
      <c r="AU178" s="4">
        <v>0</v>
      </c>
      <c r="AV178" s="5" t="s">
        <v>8</v>
      </c>
      <c r="AW178" s="4">
        <v>0</v>
      </c>
      <c r="AX178" s="4" t="s">
        <v>5</v>
      </c>
      <c r="AY178" s="5" t="s">
        <v>26</v>
      </c>
      <c r="AZ178" s="4">
        <v>25</v>
      </c>
      <c r="BA178" s="4" t="s">
        <v>5</v>
      </c>
      <c r="BB178" s="5" t="s">
        <v>5</v>
      </c>
      <c r="BC178" s="5">
        <v>5</v>
      </c>
      <c r="BD178" s="4">
        <v>5</v>
      </c>
      <c r="BE178" s="4" t="s">
        <v>8</v>
      </c>
      <c r="BF178" s="4" t="s">
        <v>14</v>
      </c>
      <c r="BG178" s="4" t="s">
        <v>5</v>
      </c>
      <c r="BH178" s="4" t="s">
        <v>8</v>
      </c>
      <c r="BI178" s="4" t="s">
        <v>11</v>
      </c>
      <c r="BJ178" s="4" t="s">
        <v>13</v>
      </c>
      <c r="BK178" s="4" t="s">
        <v>11</v>
      </c>
      <c r="BL178" s="5" t="s">
        <v>11</v>
      </c>
      <c r="BM178" s="5">
        <v>19</v>
      </c>
      <c r="BN178" s="4">
        <v>11</v>
      </c>
      <c r="BO178" s="4" t="s">
        <v>8</v>
      </c>
      <c r="BP178" s="4" t="s">
        <v>11</v>
      </c>
      <c r="BQ178" s="4" t="s">
        <v>11</v>
      </c>
      <c r="BR178" s="4" t="s">
        <v>11</v>
      </c>
      <c r="BS178" s="5" t="s">
        <v>11</v>
      </c>
      <c r="BT178" s="5" t="s">
        <v>11</v>
      </c>
      <c r="BU178" s="5">
        <v>0</v>
      </c>
      <c r="BV178" s="5">
        <v>0</v>
      </c>
      <c r="BW178" s="4">
        <v>0</v>
      </c>
      <c r="BX178" s="5">
        <v>0</v>
      </c>
      <c r="BY178" s="5" t="s">
        <v>11</v>
      </c>
      <c r="BZ178" s="4">
        <v>0</v>
      </c>
      <c r="CA178" s="5">
        <v>0</v>
      </c>
      <c r="CB178" s="4" t="s">
        <v>8</v>
      </c>
      <c r="CC178" s="4">
        <v>0</v>
      </c>
      <c r="CD178" s="4" t="s">
        <v>15</v>
      </c>
      <c r="CE178" s="4" t="s">
        <v>11</v>
      </c>
      <c r="CF178" s="26" t="s">
        <v>15</v>
      </c>
      <c r="CG178" s="35" t="s">
        <v>1718</v>
      </c>
      <c r="CH178" s="27">
        <f>VLOOKUP(E178,Criterio_Invierno!$B$5:$C$8,2,0)</f>
        <v>7.5</v>
      </c>
      <c r="CI178" s="24">
        <f>+VLOOKUP(F178,Criterio_Invierno!$B$10:$C$13,2,0)</f>
        <v>2.5</v>
      </c>
      <c r="CJ178" s="29">
        <f>+IF(X178="Mañana y tarde",Criterio_Invierno!$C$16,IF(X178="Solo mañana",Criterio_Invierno!$C$15,Criterio_Invierno!$C$17))</f>
        <v>5</v>
      </c>
      <c r="CK178" s="24">
        <f>+IF(S178=0,Criterio_Invierno!$C$22,IF(S178&lt;Criterio_Invierno!$B$20,Criterio_Invierno!$C$20,IF(S178&lt;Criterio_Invierno!$B$21,Criterio_Invierno!$C$21,0)))*IF(AN178="SI",Criterio_Invierno!$F$20,Criterio_Invierno!$F$21)*IF(AI178="SI",Criterio_Invierno!$J$20,Criterio_Invierno!$J$21)</f>
        <v>7.5</v>
      </c>
      <c r="CL178" s="29">
        <f>(IF(AE178="NO",Criterio_Invierno!$C$25,IF(AE178="SI",Criterio_Invierno!$C$26,0))+VLOOKUP(AF178,Criterio_Invierno!$E$25:$F$29,2,FALSE)+IF(AK178="-",Criterio_Invierno!$I$30,IF(ISERROR(VLOOKUP(CONCATENATE(AL178,"-",AM178),Criterio_Invierno!$H$25:$I$29,2,FALSE)),Criterio_Invierno!$I$29,VLOOKUP(CONCATENATE(AL178,"-",AM178),Criterio_Invierno!$H$25:$I$29,2,FALSE))))*IF(AG178="SI",Criterio_Invierno!$L$25,Criterio_Invierno!$L$26)</f>
        <v>35</v>
      </c>
      <c r="CM178" s="24">
        <f>+IF(AR178&gt;Criterio_Invierno!$B$33,Criterio_Invierno!$C$33,0)+IF(AU178&gt;Criterio_Invierno!$E$33,Criterio_Invierno!$F$33,0)+IF(BG178="NO",Criterio_Invierno!$I$33,0)</f>
        <v>0</v>
      </c>
      <c r="CN178" s="24">
        <f>+IF(V178&gt;=Criterio_Invierno!$B$36,Criterio_Invierno!$C$37,IF(V178&gt;=Criterio_Invierno!$B$35,Criterio_Invierno!$C$36,Criterio_Invierno!$C$35))</f>
        <v>1.5</v>
      </c>
      <c r="CO178" s="30">
        <f>IF(CD178="-",Criterio_Invierno!$G$40,VLOOKUP(CE178,Criterio_Invierno!$B$39:$C$46,2,FALSE))</f>
        <v>1</v>
      </c>
      <c r="CP178" s="28">
        <f>+VLOOKUP(F178,Criterio_Verano!$B$5:$C$7,2,FALSE)</f>
        <v>20</v>
      </c>
      <c r="CQ178" s="24">
        <f>+IF(AA178="SI",Criterio_Verano!$C$10,IF(AB178="SI",Criterio_Verano!$C$13,IF(Z178="SI",Criterio_Verano!$C$11,Criterio_Verano!$D$12)))</f>
        <v>20</v>
      </c>
      <c r="CR178" s="24">
        <f>+IF(S178=0,Criterio_Verano!$C$18,IF(S178&lt;Criterio_Verano!$B$16,Criterio_Verano!$C$16,IF(S178&lt;Criterio_Verano!$B$17,Criterio_Verano!$C$17,Criterio_Verano!$C$18)))+IF(AE178="NO",Criterio_Verano!$F$17,Criterio_Verano!$F$16)</f>
        <v>12.5</v>
      </c>
      <c r="CS178" s="31">
        <f>+IF(AK178="NO",Criterio_Verano!$C$23,IF(AL178="PERSIANAS",Criterio_Verano!$C$21,Criterio_Verano!$C$22)+IF(AM178="DEFICIENTE",Criterio_Verano!$F$22,Criterio_Verano!$F$21))</f>
        <v>15</v>
      </c>
    </row>
    <row r="179" spans="1:97">
      <c r="A179" s="2" t="s">
        <v>432</v>
      </c>
      <c r="B179" s="4" t="s">
        <v>1</v>
      </c>
      <c r="C179" s="29">
        <f t="shared" ref="C179:C224" si="8">+(CH179+CI179+CJ179+CK179+CL179+CM179)*CN179*CO179</f>
        <v>71.25</v>
      </c>
      <c r="D179" s="24">
        <f t="shared" ref="D179:D224" si="9">+CP179+CQ179+CR179+CS179</f>
        <v>67.5</v>
      </c>
      <c r="E179" s="2" t="s">
        <v>139</v>
      </c>
      <c r="F179" s="3">
        <v>3</v>
      </c>
      <c r="G179" s="4" t="s">
        <v>394</v>
      </c>
      <c r="H179" s="4" t="s">
        <v>34</v>
      </c>
      <c r="I179" s="4" t="s">
        <v>433</v>
      </c>
      <c r="J179" s="29" t="str">
        <f>VLOOKUP(I179,SEV_20000!$B$2:$D$89,3,FALSE)</f>
        <v>Sí</v>
      </c>
      <c r="K179" s="4" t="s">
        <v>434</v>
      </c>
      <c r="L179" s="4" t="s">
        <v>2</v>
      </c>
      <c r="M179" s="4" t="s">
        <v>435</v>
      </c>
      <c r="N179" s="4" t="s">
        <v>436</v>
      </c>
      <c r="O179" s="4" t="s">
        <v>437</v>
      </c>
      <c r="P179" s="4" t="s">
        <v>437</v>
      </c>
      <c r="Q179" s="4" t="s">
        <v>3</v>
      </c>
      <c r="R179" s="5" t="s">
        <v>70</v>
      </c>
      <c r="S179" s="4">
        <v>1985</v>
      </c>
      <c r="T179" s="5" t="s">
        <v>13</v>
      </c>
      <c r="U179" s="5">
        <v>0</v>
      </c>
      <c r="V179" s="5">
        <v>294</v>
      </c>
      <c r="W179" s="4">
        <v>15</v>
      </c>
      <c r="X179" s="4" t="s">
        <v>4</v>
      </c>
      <c r="Y179" s="4" t="s">
        <v>5</v>
      </c>
      <c r="Z179" s="42" t="s">
        <v>5</v>
      </c>
      <c r="AA179" s="4"/>
      <c r="AB179" s="4" t="s">
        <v>5</v>
      </c>
      <c r="AC179" s="4" t="s">
        <v>5</v>
      </c>
      <c r="AD179" s="4" t="s">
        <v>17</v>
      </c>
      <c r="AE179" s="4" t="s">
        <v>8</v>
      </c>
      <c r="AF179" s="4" t="s">
        <v>7</v>
      </c>
      <c r="AG179" s="4" t="s">
        <v>8</v>
      </c>
      <c r="AH179" s="4" t="s">
        <v>18</v>
      </c>
      <c r="AI179" s="4" t="s">
        <v>8</v>
      </c>
      <c r="AJ179" s="4" t="s">
        <v>11</v>
      </c>
      <c r="AK179" s="4" t="s">
        <v>5</v>
      </c>
      <c r="AL179" s="4" t="s">
        <v>23</v>
      </c>
      <c r="AM179" s="4" t="s">
        <v>20</v>
      </c>
      <c r="AN179" s="4" t="s">
        <v>8</v>
      </c>
      <c r="AO179" s="4" t="s">
        <v>5</v>
      </c>
      <c r="AP179" s="5" t="s">
        <v>39</v>
      </c>
      <c r="AQ179" s="5">
        <v>0</v>
      </c>
      <c r="AR179" s="5">
        <v>0</v>
      </c>
      <c r="AS179" s="4">
        <v>4</v>
      </c>
      <c r="AT179" s="5" t="s">
        <v>8</v>
      </c>
      <c r="AU179" s="4">
        <v>0</v>
      </c>
      <c r="AV179" s="5" t="s">
        <v>8</v>
      </c>
      <c r="AW179" s="4">
        <v>0</v>
      </c>
      <c r="AX179" s="4" t="s">
        <v>8</v>
      </c>
      <c r="AY179" s="5" t="s">
        <v>11</v>
      </c>
      <c r="AZ179" s="4">
        <v>0</v>
      </c>
      <c r="BA179" s="4" t="s">
        <v>13</v>
      </c>
      <c r="BB179" s="5" t="s">
        <v>11</v>
      </c>
      <c r="BC179" s="5">
        <v>0</v>
      </c>
      <c r="BD179" s="4">
        <v>0</v>
      </c>
      <c r="BE179" s="4" t="s">
        <v>5</v>
      </c>
      <c r="BF179" s="4" t="s">
        <v>14</v>
      </c>
      <c r="BG179" s="4" t="s">
        <v>5</v>
      </c>
      <c r="BH179" s="4" t="s">
        <v>8</v>
      </c>
      <c r="BI179" s="4" t="s">
        <v>11</v>
      </c>
      <c r="BJ179" s="4" t="s">
        <v>13</v>
      </c>
      <c r="BK179" s="4" t="s">
        <v>11</v>
      </c>
      <c r="BL179" s="5" t="s">
        <v>11</v>
      </c>
      <c r="BM179" s="5">
        <v>0</v>
      </c>
      <c r="BN179" s="4">
        <v>6</v>
      </c>
      <c r="BO179" s="4" t="s">
        <v>8</v>
      </c>
      <c r="BP179" s="4" t="s">
        <v>11</v>
      </c>
      <c r="BQ179" s="4" t="s">
        <v>11</v>
      </c>
      <c r="BR179" s="4" t="s">
        <v>11</v>
      </c>
      <c r="BS179" s="5" t="s">
        <v>11</v>
      </c>
      <c r="BT179" s="5" t="s">
        <v>11</v>
      </c>
      <c r="BU179" s="5">
        <v>0</v>
      </c>
      <c r="BV179" s="5">
        <v>0</v>
      </c>
      <c r="BW179" s="4">
        <v>0</v>
      </c>
      <c r="BX179" s="5">
        <v>0</v>
      </c>
      <c r="BY179" s="5" t="s">
        <v>11</v>
      </c>
      <c r="BZ179" s="4">
        <v>0</v>
      </c>
      <c r="CA179" s="5">
        <v>0</v>
      </c>
      <c r="CB179" s="4" t="s">
        <v>8</v>
      </c>
      <c r="CC179" s="4">
        <v>0</v>
      </c>
      <c r="CD179" s="4" t="s">
        <v>8</v>
      </c>
      <c r="CE179" s="4" t="s">
        <v>11</v>
      </c>
      <c r="CF179" s="26" t="s">
        <v>8</v>
      </c>
      <c r="CG179" s="35" t="s">
        <v>1562</v>
      </c>
      <c r="CH179" s="27">
        <f>VLOOKUP(E179,Criterio_Invierno!$B$5:$C$8,2,0)</f>
        <v>7.5</v>
      </c>
      <c r="CI179" s="24">
        <f>+VLOOKUP(F179,Criterio_Invierno!$B$10:$C$13,2,0)</f>
        <v>2.5</v>
      </c>
      <c r="CJ179" s="29">
        <f>+IF(X179="Mañana y tarde",Criterio_Invierno!$C$16,IF(X179="Solo mañana",Criterio_Invierno!$C$15,Criterio_Invierno!$C$17))</f>
        <v>5</v>
      </c>
      <c r="CK179" s="24">
        <f>+IF(S179=0,Criterio_Invierno!$C$22,IF(S179&lt;Criterio_Invierno!$B$20,Criterio_Invierno!$C$20,IF(S179&lt;Criterio_Invierno!$B$21,Criterio_Invierno!$C$21,0)))*IF(AN179="SI",Criterio_Invierno!$F$20,Criterio_Invierno!$F$21)*IF(AI179="SI",Criterio_Invierno!$J$20,Criterio_Invierno!$J$21)</f>
        <v>7.5</v>
      </c>
      <c r="CL179" s="29">
        <f>(IF(AE179="NO",Criterio_Invierno!$C$25,IF(AE179="SI",Criterio_Invierno!$C$26,0))+VLOOKUP(AF179,Criterio_Invierno!$E$25:$F$29,2,FALSE)+IF(AK179="-",Criterio_Invierno!$I$30,IF(ISERROR(VLOOKUP(CONCATENATE(AL179,"-",AM179),Criterio_Invierno!$H$25:$I$29,2,FALSE)),Criterio_Invierno!$I$29,VLOOKUP(CONCATENATE(AL179,"-",AM179),Criterio_Invierno!$H$25:$I$29,2,FALSE))))*IF(AG179="SI",Criterio_Invierno!$L$25,Criterio_Invierno!$L$26)</f>
        <v>25</v>
      </c>
      <c r="CM179" s="24">
        <f>+IF(AR179&gt;Criterio_Invierno!$B$33,Criterio_Invierno!$C$33,0)+IF(AU179&gt;Criterio_Invierno!$E$33,Criterio_Invierno!$F$33,0)+IF(BG179="NO",Criterio_Invierno!$I$33,0)</f>
        <v>0</v>
      </c>
      <c r="CN179" s="24">
        <f>+IF(V179&gt;=Criterio_Invierno!$B$36,Criterio_Invierno!$C$37,IF(V179&gt;=Criterio_Invierno!$B$35,Criterio_Invierno!$C$36,Criterio_Invierno!$C$35))</f>
        <v>1.5</v>
      </c>
      <c r="CO179" s="30">
        <f>IF(CD179="-",Criterio_Invierno!$G$40,VLOOKUP(CE179,Criterio_Invierno!$B$39:$C$46,2,FALSE))</f>
        <v>1</v>
      </c>
      <c r="CP179" s="28">
        <f>+VLOOKUP(F179,Criterio_Verano!$B$5:$C$7,2,FALSE)</f>
        <v>20</v>
      </c>
      <c r="CQ179" s="24">
        <f>+IF(AA179="SI",Criterio_Verano!$C$10,IF(AB179="SI",Criterio_Verano!$C$13,IF(Z179="SI",Criterio_Verano!$C$11,Criterio_Verano!$D$12)))</f>
        <v>20</v>
      </c>
      <c r="CR179" s="24">
        <f>+IF(S179=0,Criterio_Verano!$C$18,IF(S179&lt;Criterio_Verano!$B$16,Criterio_Verano!$C$16,IF(S179&lt;Criterio_Verano!$B$17,Criterio_Verano!$C$17,Criterio_Verano!$C$18)))+IF(AE179="NO",Criterio_Verano!$F$17,Criterio_Verano!$F$16)</f>
        <v>12.5</v>
      </c>
      <c r="CS179" s="31">
        <f>+IF(AK179="NO",Criterio_Verano!$C$23,IF(AL179="PERSIANAS",Criterio_Verano!$C$21,Criterio_Verano!$C$22)+IF(AM179="DEFICIENTE",Criterio_Verano!$F$22,Criterio_Verano!$F$21))</f>
        <v>15</v>
      </c>
    </row>
    <row r="180" spans="1:97">
      <c r="A180" s="2" t="s">
        <v>879</v>
      </c>
      <c r="B180" s="4" t="s">
        <v>1</v>
      </c>
      <c r="C180" s="29">
        <f t="shared" si="8"/>
        <v>123.75</v>
      </c>
      <c r="D180" s="24">
        <f t="shared" si="9"/>
        <v>67.5</v>
      </c>
      <c r="E180" s="2" t="s">
        <v>139</v>
      </c>
      <c r="F180" s="3">
        <v>3</v>
      </c>
      <c r="G180" s="4" t="s">
        <v>880</v>
      </c>
      <c r="H180" s="4" t="s">
        <v>34</v>
      </c>
      <c r="I180" s="4" t="s">
        <v>475</v>
      </c>
      <c r="J180" s="29" t="str">
        <f>VLOOKUP(I180,SEV_20000!$B$2:$D$89,3,FALSE)</f>
        <v>Sí</v>
      </c>
      <c r="K180" s="4" t="s">
        <v>881</v>
      </c>
      <c r="L180" s="4" t="s">
        <v>2</v>
      </c>
      <c r="M180" s="4" t="s">
        <v>882</v>
      </c>
      <c r="N180" s="4" t="s">
        <v>883</v>
      </c>
      <c r="O180" s="4" t="s">
        <v>884</v>
      </c>
      <c r="P180" s="4" t="s">
        <v>884</v>
      </c>
      <c r="Q180" s="4" t="s">
        <v>3</v>
      </c>
      <c r="R180" s="5" t="s">
        <v>885</v>
      </c>
      <c r="S180" s="4">
        <v>1985</v>
      </c>
      <c r="T180" s="5" t="s">
        <v>886</v>
      </c>
      <c r="U180" s="5">
        <v>0</v>
      </c>
      <c r="V180" s="5">
        <v>300</v>
      </c>
      <c r="W180" s="4">
        <v>15</v>
      </c>
      <c r="X180" s="4" t="s">
        <v>16</v>
      </c>
      <c r="Y180" s="4" t="s">
        <v>8</v>
      </c>
      <c r="Z180" s="42" t="s">
        <v>5</v>
      </c>
      <c r="AA180" s="4"/>
      <c r="AB180" s="4" t="s">
        <v>8</v>
      </c>
      <c r="AC180" s="4" t="s">
        <v>8</v>
      </c>
      <c r="AD180" s="4" t="s">
        <v>17</v>
      </c>
      <c r="AE180" s="4" t="s">
        <v>8</v>
      </c>
      <c r="AF180" s="4" t="s">
        <v>7</v>
      </c>
      <c r="AG180" s="4" t="s">
        <v>5</v>
      </c>
      <c r="AH180" s="4" t="s">
        <v>9</v>
      </c>
      <c r="AI180" s="4" t="s">
        <v>8</v>
      </c>
      <c r="AJ180" s="4" t="s">
        <v>11</v>
      </c>
      <c r="AK180" s="4" t="s">
        <v>5</v>
      </c>
      <c r="AL180" s="4" t="s">
        <v>19</v>
      </c>
      <c r="AM180" s="4" t="s">
        <v>20</v>
      </c>
      <c r="AN180" s="4" t="s">
        <v>8</v>
      </c>
      <c r="AO180" s="4" t="s">
        <v>8</v>
      </c>
      <c r="AP180" s="5" t="s">
        <v>11</v>
      </c>
      <c r="AQ180" s="5">
        <v>0</v>
      </c>
      <c r="AR180" s="5">
        <v>0</v>
      </c>
      <c r="AS180" s="4">
        <v>0</v>
      </c>
      <c r="AT180" s="5" t="s">
        <v>11</v>
      </c>
      <c r="AU180" s="4">
        <v>0</v>
      </c>
      <c r="AV180" s="5" t="s">
        <v>8</v>
      </c>
      <c r="AW180" s="4">
        <v>0</v>
      </c>
      <c r="AX180" s="4" t="s">
        <v>5</v>
      </c>
      <c r="AY180" s="5" t="s">
        <v>26</v>
      </c>
      <c r="AZ180" s="4">
        <v>12</v>
      </c>
      <c r="BA180" s="4" t="s">
        <v>8</v>
      </c>
      <c r="BB180" s="5" t="s">
        <v>8</v>
      </c>
      <c r="BC180" s="5">
        <v>5</v>
      </c>
      <c r="BD180" s="4">
        <v>4</v>
      </c>
      <c r="BE180" s="4" t="s">
        <v>5</v>
      </c>
      <c r="BF180" s="4" t="s">
        <v>14</v>
      </c>
      <c r="BG180" s="4" t="s">
        <v>5</v>
      </c>
      <c r="BH180" s="4" t="s">
        <v>5</v>
      </c>
      <c r="BI180" s="4" t="s">
        <v>8</v>
      </c>
      <c r="BJ180" s="4" t="s">
        <v>8</v>
      </c>
      <c r="BK180" s="4" t="s">
        <v>8</v>
      </c>
      <c r="BL180" s="5" t="s">
        <v>5</v>
      </c>
      <c r="BM180" s="5">
        <v>14</v>
      </c>
      <c r="BN180" s="4">
        <v>12</v>
      </c>
      <c r="BO180" s="4" t="s">
        <v>8</v>
      </c>
      <c r="BP180" s="4" t="s">
        <v>11</v>
      </c>
      <c r="BQ180" s="4" t="s">
        <v>11</v>
      </c>
      <c r="BR180" s="4" t="s">
        <v>11</v>
      </c>
      <c r="BS180" s="5" t="s">
        <v>11</v>
      </c>
      <c r="BT180" s="5" t="s">
        <v>11</v>
      </c>
      <c r="BU180" s="5">
        <v>0</v>
      </c>
      <c r="BV180" s="5">
        <v>0</v>
      </c>
      <c r="BW180" s="4">
        <v>0</v>
      </c>
      <c r="BX180" s="5">
        <v>0</v>
      </c>
      <c r="BY180" s="5" t="s">
        <v>11</v>
      </c>
      <c r="BZ180" s="4">
        <v>0</v>
      </c>
      <c r="CA180" s="5">
        <v>0</v>
      </c>
      <c r="CB180" s="4" t="s">
        <v>8</v>
      </c>
      <c r="CC180" s="4">
        <v>0</v>
      </c>
      <c r="CD180" s="4" t="s">
        <v>8</v>
      </c>
      <c r="CE180" s="4" t="s">
        <v>11</v>
      </c>
      <c r="CF180" s="26" t="s">
        <v>8</v>
      </c>
      <c r="CG180" s="35" t="s">
        <v>1634</v>
      </c>
      <c r="CH180" s="27">
        <f>VLOOKUP(E180,Criterio_Invierno!$B$5:$C$8,2,0)</f>
        <v>7.5</v>
      </c>
      <c r="CI180" s="24">
        <f>+VLOOKUP(F180,Criterio_Invierno!$B$10:$C$13,2,0)</f>
        <v>2.5</v>
      </c>
      <c r="CJ180" s="29">
        <f>+IF(X180="Mañana y tarde",Criterio_Invierno!$C$16,IF(X180="Solo mañana",Criterio_Invierno!$C$15,Criterio_Invierno!$C$17))</f>
        <v>15</v>
      </c>
      <c r="CK180" s="24">
        <f>+IF(S180=0,Criterio_Invierno!$C$22,IF(S180&lt;Criterio_Invierno!$B$20,Criterio_Invierno!$C$20,IF(S180&lt;Criterio_Invierno!$B$21,Criterio_Invierno!$C$21,0)))*IF(AN180="SI",Criterio_Invierno!$F$20,Criterio_Invierno!$F$21)*IF(AI180="SI",Criterio_Invierno!$J$20,Criterio_Invierno!$J$21)</f>
        <v>7.5</v>
      </c>
      <c r="CL180" s="29">
        <f>(IF(AE180="NO",Criterio_Invierno!$C$25,IF(AE180="SI",Criterio_Invierno!$C$26,0))+VLOOKUP(AF180,Criterio_Invierno!$E$25:$F$29,2,FALSE)+IF(AK180="-",Criterio_Invierno!$I$30,IF(ISERROR(VLOOKUP(CONCATENATE(AL180,"-",AM180),Criterio_Invierno!$H$25:$I$29,2,FALSE)),Criterio_Invierno!$I$29,VLOOKUP(CONCATENATE(AL180,"-",AM180),Criterio_Invierno!$H$25:$I$29,2,FALSE))))*IF(AG180="SI",Criterio_Invierno!$L$25,Criterio_Invierno!$L$26)</f>
        <v>50</v>
      </c>
      <c r="CM180" s="24">
        <f>+IF(AR180&gt;Criterio_Invierno!$B$33,Criterio_Invierno!$C$33,0)+IF(AU180&gt;Criterio_Invierno!$E$33,Criterio_Invierno!$F$33,0)+IF(BG180="NO",Criterio_Invierno!$I$33,0)</f>
        <v>0</v>
      </c>
      <c r="CN180" s="24">
        <f>+IF(V180&gt;=Criterio_Invierno!$B$36,Criterio_Invierno!$C$37,IF(V180&gt;=Criterio_Invierno!$B$35,Criterio_Invierno!$C$36,Criterio_Invierno!$C$35))</f>
        <v>1.5</v>
      </c>
      <c r="CO180" s="30">
        <f>IF(CD180="-",Criterio_Invierno!$G$40,VLOOKUP(CE180,Criterio_Invierno!$B$39:$C$46,2,FALSE))</f>
        <v>1</v>
      </c>
      <c r="CP180" s="28">
        <f>+VLOOKUP(F180,Criterio_Verano!$B$5:$C$7,2,FALSE)</f>
        <v>20</v>
      </c>
      <c r="CQ180" s="24">
        <f>+IF(AA180="SI",Criterio_Verano!$C$10,IF(AB180="SI",Criterio_Verano!$C$13,IF(Z180="SI",Criterio_Verano!$C$11,Criterio_Verano!$D$12)))</f>
        <v>10</v>
      </c>
      <c r="CR180" s="24">
        <f>+IF(S180=0,Criterio_Verano!$C$18,IF(S180&lt;Criterio_Verano!$B$16,Criterio_Verano!$C$16,IF(S180&lt;Criterio_Verano!$B$17,Criterio_Verano!$C$17,Criterio_Verano!$C$18)))+IF(AE180="NO",Criterio_Verano!$F$17,Criterio_Verano!$F$16)</f>
        <v>12.5</v>
      </c>
      <c r="CS180" s="31">
        <f>+IF(AK180="NO",Criterio_Verano!$C$23,IF(AL180="PERSIANAS",Criterio_Verano!$C$21,Criterio_Verano!$C$22)+IF(AM180="DEFICIENTE",Criterio_Verano!$F$22,Criterio_Verano!$F$21))</f>
        <v>25</v>
      </c>
    </row>
    <row r="181" spans="1:97">
      <c r="A181" s="2" t="s">
        <v>605</v>
      </c>
      <c r="B181" s="4" t="s">
        <v>1</v>
      </c>
      <c r="C181" s="29">
        <f t="shared" si="8"/>
        <v>42.5</v>
      </c>
      <c r="D181" s="24">
        <f t="shared" si="9"/>
        <v>65</v>
      </c>
      <c r="E181" s="2" t="s">
        <v>140</v>
      </c>
      <c r="F181" s="3">
        <v>3</v>
      </c>
      <c r="G181" s="4" t="s">
        <v>381</v>
      </c>
      <c r="H181" s="4" t="s">
        <v>34</v>
      </c>
      <c r="I181" s="4" t="s">
        <v>606</v>
      </c>
      <c r="J181" s="29" t="str">
        <f>VLOOKUP(I181,SEV_20000!$B$2:$D$89,3,FALSE)</f>
        <v>Sí</v>
      </c>
      <c r="K181" s="4" t="s">
        <v>607</v>
      </c>
      <c r="L181" s="4" t="s">
        <v>41</v>
      </c>
      <c r="M181" s="4" t="s">
        <v>608</v>
      </c>
      <c r="N181" s="4" t="s">
        <v>609</v>
      </c>
      <c r="O181" s="4" t="s">
        <v>610</v>
      </c>
      <c r="P181" s="4" t="s">
        <v>611</v>
      </c>
      <c r="Q181" s="4" t="s">
        <v>3</v>
      </c>
      <c r="R181" s="5" t="s">
        <v>256</v>
      </c>
      <c r="S181" s="4">
        <v>2014</v>
      </c>
      <c r="T181" s="5" t="s">
        <v>13</v>
      </c>
      <c r="U181" s="5">
        <v>0</v>
      </c>
      <c r="V181" s="5">
        <v>36</v>
      </c>
      <c r="W181" s="4">
        <v>2</v>
      </c>
      <c r="X181" s="4" t="s">
        <v>4</v>
      </c>
      <c r="Y181" s="4" t="s">
        <v>8</v>
      </c>
      <c r="Z181" s="42" t="s">
        <v>5</v>
      </c>
      <c r="AA181" s="4"/>
      <c r="AB181" s="4" t="s">
        <v>8</v>
      </c>
      <c r="AC181" s="4" t="s">
        <v>8</v>
      </c>
      <c r="AD181" s="4" t="s">
        <v>6</v>
      </c>
      <c r="AE181" s="4" t="s">
        <v>8</v>
      </c>
      <c r="AF181" s="4" t="s">
        <v>7</v>
      </c>
      <c r="AG181" s="4" t="s">
        <v>8</v>
      </c>
      <c r="AH181" s="4" t="s">
        <v>9</v>
      </c>
      <c r="AI181" s="4" t="s">
        <v>8</v>
      </c>
      <c r="AJ181" s="4" t="s">
        <v>11</v>
      </c>
      <c r="AK181" s="4" t="s">
        <v>8</v>
      </c>
      <c r="AL181" s="4" t="s">
        <v>11</v>
      </c>
      <c r="AM181" s="4" t="s">
        <v>11</v>
      </c>
      <c r="AN181" s="4" t="s">
        <v>8</v>
      </c>
      <c r="AO181" s="4" t="s">
        <v>8</v>
      </c>
      <c r="AP181" s="5" t="s">
        <v>11</v>
      </c>
      <c r="AQ181" s="5">
        <v>0</v>
      </c>
      <c r="AR181" s="5">
        <v>0</v>
      </c>
      <c r="AS181" s="4">
        <v>0</v>
      </c>
      <c r="AT181" s="5" t="s">
        <v>11</v>
      </c>
      <c r="AU181" s="4">
        <v>0</v>
      </c>
      <c r="AV181" s="5" t="s">
        <v>8</v>
      </c>
      <c r="AW181" s="4">
        <v>0</v>
      </c>
      <c r="AX181" s="4" t="s">
        <v>5</v>
      </c>
      <c r="AY181" s="5" t="s">
        <v>26</v>
      </c>
      <c r="AZ181" s="4">
        <v>2</v>
      </c>
      <c r="BA181" s="4" t="s">
        <v>8</v>
      </c>
      <c r="BB181" s="5" t="s">
        <v>8</v>
      </c>
      <c r="BC181" s="5">
        <v>0</v>
      </c>
      <c r="BD181" s="4">
        <v>0</v>
      </c>
      <c r="BE181" s="4" t="s">
        <v>8</v>
      </c>
      <c r="BF181" s="4" t="s">
        <v>14</v>
      </c>
      <c r="BG181" s="4" t="s">
        <v>5</v>
      </c>
      <c r="BH181" s="4" t="s">
        <v>8</v>
      </c>
      <c r="BI181" s="4" t="s">
        <v>11</v>
      </c>
      <c r="BJ181" s="4" t="s">
        <v>13</v>
      </c>
      <c r="BK181" s="4" t="s">
        <v>11</v>
      </c>
      <c r="BL181" s="5" t="s">
        <v>11</v>
      </c>
      <c r="BM181" s="5">
        <v>2</v>
      </c>
      <c r="BN181" s="4">
        <v>2</v>
      </c>
      <c r="BO181" s="4" t="s">
        <v>8</v>
      </c>
      <c r="BP181" s="4" t="s">
        <v>11</v>
      </c>
      <c r="BQ181" s="4" t="s">
        <v>11</v>
      </c>
      <c r="BR181" s="4" t="s">
        <v>11</v>
      </c>
      <c r="BS181" s="5" t="s">
        <v>11</v>
      </c>
      <c r="BT181" s="5" t="s">
        <v>11</v>
      </c>
      <c r="BU181" s="5">
        <v>0</v>
      </c>
      <c r="BV181" s="5">
        <v>0</v>
      </c>
      <c r="BW181" s="4">
        <v>0</v>
      </c>
      <c r="BX181" s="5">
        <v>0</v>
      </c>
      <c r="BY181" s="5" t="s">
        <v>11</v>
      </c>
      <c r="BZ181" s="4">
        <v>0</v>
      </c>
      <c r="CA181" s="5">
        <v>0</v>
      </c>
      <c r="CB181" s="4" t="s">
        <v>8</v>
      </c>
      <c r="CC181" s="4">
        <v>0</v>
      </c>
      <c r="CD181" s="4" t="s">
        <v>15</v>
      </c>
      <c r="CE181" s="4" t="s">
        <v>11</v>
      </c>
      <c r="CF181" s="26" t="s">
        <v>15</v>
      </c>
      <c r="CG181" s="35" t="s">
        <v>1594</v>
      </c>
      <c r="CH181" s="27">
        <f>VLOOKUP(E181,Criterio_Invierno!$B$5:$C$8,2,0)</f>
        <v>10</v>
      </c>
      <c r="CI181" s="24">
        <f>+VLOOKUP(F181,Criterio_Invierno!$B$10:$C$13,2,0)</f>
        <v>2.5</v>
      </c>
      <c r="CJ181" s="29">
        <f>+IF(X181="Mañana y tarde",Criterio_Invierno!$C$16,IF(X181="Solo mañana",Criterio_Invierno!$C$15,Criterio_Invierno!$C$17))</f>
        <v>5</v>
      </c>
      <c r="CK181" s="24">
        <f>+IF(S181=0,Criterio_Invierno!$C$22,IF(S181&lt;Criterio_Invierno!$B$20,Criterio_Invierno!$C$20,IF(S181&lt;Criterio_Invierno!$B$21,Criterio_Invierno!$C$21,0)))*IF(AN181="SI",Criterio_Invierno!$F$20,Criterio_Invierno!$F$21)*IF(AI181="SI",Criterio_Invierno!$J$20,Criterio_Invierno!$J$21)</f>
        <v>0</v>
      </c>
      <c r="CL181" s="29">
        <f>(IF(AE181="NO",Criterio_Invierno!$C$25,IF(AE181="SI",Criterio_Invierno!$C$26,0))+VLOOKUP(AF181,Criterio_Invierno!$E$25:$F$29,2,FALSE)+IF(AK181="-",Criterio_Invierno!$I$30,IF(ISERROR(VLOOKUP(CONCATENATE(AL181,"-",AM181),Criterio_Invierno!$H$25:$I$29,2,FALSE)),Criterio_Invierno!$I$29,VLOOKUP(CONCATENATE(AL181,"-",AM181),Criterio_Invierno!$H$25:$I$29,2,FALSE))))*IF(AG181="SI",Criterio_Invierno!$L$25,Criterio_Invierno!$L$26)</f>
        <v>25</v>
      </c>
      <c r="CM181" s="24">
        <f>+IF(AR181&gt;Criterio_Invierno!$B$33,Criterio_Invierno!$C$33,0)+IF(AU181&gt;Criterio_Invierno!$E$33,Criterio_Invierno!$F$33,0)+IF(BG181="NO",Criterio_Invierno!$I$33,0)</f>
        <v>0</v>
      </c>
      <c r="CN181" s="24">
        <f>+IF(V181&gt;=Criterio_Invierno!$B$36,Criterio_Invierno!$C$37,IF(V181&gt;=Criterio_Invierno!$B$35,Criterio_Invierno!$C$36,Criterio_Invierno!$C$35))</f>
        <v>1</v>
      </c>
      <c r="CO181" s="30">
        <f>IF(CD181="-",Criterio_Invierno!$G$40,VLOOKUP(CE181,Criterio_Invierno!$B$39:$C$46,2,FALSE))</f>
        <v>1</v>
      </c>
      <c r="CP181" s="28">
        <f>+VLOOKUP(F181,Criterio_Verano!$B$5:$C$7,2,FALSE)</f>
        <v>20</v>
      </c>
      <c r="CQ181" s="24">
        <f>+IF(AA181="SI",Criterio_Verano!$C$10,IF(AB181="SI",Criterio_Verano!$C$13,IF(Z181="SI",Criterio_Verano!$C$11,Criterio_Verano!$D$12)))</f>
        <v>10</v>
      </c>
      <c r="CR181" s="24">
        <f>+IF(S181=0,Criterio_Verano!$C$18,IF(S181&lt;Criterio_Verano!$B$16,Criterio_Verano!$C$16,IF(S181&lt;Criterio_Verano!$B$17,Criterio_Verano!$C$17,Criterio_Verano!$C$18)))+IF(AE181="NO",Criterio_Verano!$F$17,Criterio_Verano!$F$16)</f>
        <v>10</v>
      </c>
      <c r="CS181" s="31">
        <f>+IF(AK181="NO",Criterio_Verano!$C$23,IF(AL181="PERSIANAS",Criterio_Verano!$C$21,Criterio_Verano!$C$22)+IF(AM181="DEFICIENTE",Criterio_Verano!$F$22,Criterio_Verano!$F$21))</f>
        <v>25</v>
      </c>
    </row>
    <row r="182" spans="1:97">
      <c r="A182" s="2" t="s">
        <v>1019</v>
      </c>
      <c r="B182" s="4" t="s">
        <v>1</v>
      </c>
      <c r="C182" s="29">
        <f t="shared" si="8"/>
        <v>42.5</v>
      </c>
      <c r="D182" s="24">
        <f t="shared" si="9"/>
        <v>65</v>
      </c>
      <c r="E182" s="2" t="s">
        <v>139</v>
      </c>
      <c r="F182" s="3">
        <v>4</v>
      </c>
      <c r="G182" s="4" t="s">
        <v>172</v>
      </c>
      <c r="H182" s="4" t="s">
        <v>34</v>
      </c>
      <c r="I182" s="4" t="s">
        <v>283</v>
      </c>
      <c r="J182" s="29" t="str">
        <f>VLOOKUP(I182,SEV_20000!$B$2:$D$89,3,FALSE)</f>
        <v>Sí</v>
      </c>
      <c r="K182" s="4" t="s">
        <v>1020</v>
      </c>
      <c r="L182" s="4" t="s">
        <v>2</v>
      </c>
      <c r="M182" s="4" t="s">
        <v>1021</v>
      </c>
      <c r="N182" s="4" t="s">
        <v>1022</v>
      </c>
      <c r="O182" s="4" t="s">
        <v>1023</v>
      </c>
      <c r="P182" s="4" t="s">
        <v>1024</v>
      </c>
      <c r="Q182" s="4" t="s">
        <v>3</v>
      </c>
      <c r="R182" s="5" t="s">
        <v>166</v>
      </c>
      <c r="S182" s="4">
        <v>1967</v>
      </c>
      <c r="T182" s="5" t="s">
        <v>13</v>
      </c>
      <c r="U182" s="5">
        <v>2015</v>
      </c>
      <c r="V182" s="5">
        <v>195</v>
      </c>
      <c r="W182" s="4">
        <v>9</v>
      </c>
      <c r="X182" s="4" t="s">
        <v>4</v>
      </c>
      <c r="Y182" s="4" t="s">
        <v>8</v>
      </c>
      <c r="Z182" s="42" t="s">
        <v>5</v>
      </c>
      <c r="AA182" s="4"/>
      <c r="AB182" s="4" t="s">
        <v>8</v>
      </c>
      <c r="AC182" s="4" t="s">
        <v>8</v>
      </c>
      <c r="AD182" s="4" t="s">
        <v>6</v>
      </c>
      <c r="AE182" s="4" t="s">
        <v>8</v>
      </c>
      <c r="AF182" s="4" t="s">
        <v>7</v>
      </c>
      <c r="AG182" s="4" t="s">
        <v>8</v>
      </c>
      <c r="AH182" s="4" t="s">
        <v>18</v>
      </c>
      <c r="AI182" s="4" t="s">
        <v>8</v>
      </c>
      <c r="AJ182" s="4" t="s">
        <v>11</v>
      </c>
      <c r="AK182" s="4" t="s">
        <v>5</v>
      </c>
      <c r="AL182" s="4" t="s">
        <v>23</v>
      </c>
      <c r="AM182" s="4" t="s">
        <v>24</v>
      </c>
      <c r="AN182" s="4" t="s">
        <v>8</v>
      </c>
      <c r="AO182" s="4" t="s">
        <v>8</v>
      </c>
      <c r="AP182" s="5" t="s">
        <v>11</v>
      </c>
      <c r="AQ182" s="5">
        <v>0</v>
      </c>
      <c r="AR182" s="5">
        <v>0</v>
      </c>
      <c r="AS182" s="4">
        <v>0</v>
      </c>
      <c r="AT182" s="5" t="s">
        <v>11</v>
      </c>
      <c r="AU182" s="4">
        <v>0</v>
      </c>
      <c r="AV182" s="5" t="s">
        <v>8</v>
      </c>
      <c r="AW182" s="4">
        <v>0</v>
      </c>
      <c r="AX182" s="4" t="s">
        <v>5</v>
      </c>
      <c r="AY182" s="5" t="s">
        <v>26</v>
      </c>
      <c r="AZ182" s="4">
        <v>9</v>
      </c>
      <c r="BA182" s="4" t="s">
        <v>5</v>
      </c>
      <c r="BB182" s="5" t="s">
        <v>5</v>
      </c>
      <c r="BC182" s="5">
        <v>2</v>
      </c>
      <c r="BD182" s="4">
        <v>9</v>
      </c>
      <c r="BE182" s="4" t="s">
        <v>8</v>
      </c>
      <c r="BF182" s="4" t="s">
        <v>14</v>
      </c>
      <c r="BG182" s="4" t="s">
        <v>5</v>
      </c>
      <c r="BH182" s="4" t="s">
        <v>8</v>
      </c>
      <c r="BI182" s="4" t="s">
        <v>11</v>
      </c>
      <c r="BJ182" s="4" t="s">
        <v>13</v>
      </c>
      <c r="BK182" s="4" t="s">
        <v>11</v>
      </c>
      <c r="BL182" s="5" t="s">
        <v>11</v>
      </c>
      <c r="BM182" s="5">
        <v>9</v>
      </c>
      <c r="BN182" s="4">
        <v>9</v>
      </c>
      <c r="BO182" s="4" t="s">
        <v>8</v>
      </c>
      <c r="BP182" s="4" t="s">
        <v>11</v>
      </c>
      <c r="BQ182" s="4" t="s">
        <v>11</v>
      </c>
      <c r="BR182" s="4" t="s">
        <v>11</v>
      </c>
      <c r="BS182" s="5" t="s">
        <v>11</v>
      </c>
      <c r="BT182" s="5" t="s">
        <v>11</v>
      </c>
      <c r="BU182" s="5">
        <v>0</v>
      </c>
      <c r="BV182" s="5">
        <v>0</v>
      </c>
      <c r="BW182" s="4">
        <v>0</v>
      </c>
      <c r="BX182" s="5">
        <v>0</v>
      </c>
      <c r="BY182" s="5" t="s">
        <v>11</v>
      </c>
      <c r="BZ182" s="4">
        <v>0</v>
      </c>
      <c r="CA182" s="5">
        <v>0</v>
      </c>
      <c r="CB182" s="4" t="s">
        <v>8</v>
      </c>
      <c r="CC182" s="4">
        <v>0</v>
      </c>
      <c r="CD182" s="4" t="s">
        <v>15</v>
      </c>
      <c r="CE182" s="4" t="s">
        <v>11</v>
      </c>
      <c r="CF182" s="26" t="s">
        <v>15</v>
      </c>
      <c r="CG182" s="35" t="s">
        <v>1658</v>
      </c>
      <c r="CH182" s="27">
        <f>VLOOKUP(E182,Criterio_Invierno!$B$5:$C$8,2,0)</f>
        <v>7.5</v>
      </c>
      <c r="CI182" s="24">
        <f>+VLOOKUP(F182,Criterio_Invierno!$B$10:$C$13,2,0)</f>
        <v>5</v>
      </c>
      <c r="CJ182" s="29">
        <f>+IF(X182="Mañana y tarde",Criterio_Invierno!$C$16,IF(X182="Solo mañana",Criterio_Invierno!$C$15,Criterio_Invierno!$C$17))</f>
        <v>5</v>
      </c>
      <c r="CK182" s="24">
        <f>+IF(S182=0,Criterio_Invierno!$C$22,IF(S182&lt;Criterio_Invierno!$B$20,Criterio_Invierno!$C$20,IF(S182&lt;Criterio_Invierno!$B$21,Criterio_Invierno!$C$21,0)))*IF(AN182="SI",Criterio_Invierno!$F$20,Criterio_Invierno!$F$21)*IF(AI182="SI",Criterio_Invierno!$J$20,Criterio_Invierno!$J$21)</f>
        <v>15</v>
      </c>
      <c r="CL182" s="29">
        <f>(IF(AE182="NO",Criterio_Invierno!$C$25,IF(AE182="SI",Criterio_Invierno!$C$26,0))+VLOOKUP(AF182,Criterio_Invierno!$E$25:$F$29,2,FALSE)+IF(AK182="-",Criterio_Invierno!$I$30,IF(ISERROR(VLOOKUP(CONCATENATE(AL182,"-",AM182),Criterio_Invierno!$H$25:$I$29,2,FALSE)),Criterio_Invierno!$I$29,VLOOKUP(CONCATENATE(AL182,"-",AM182),Criterio_Invierno!$H$25:$I$29,2,FALSE))))*IF(AG182="SI",Criterio_Invierno!$L$25,Criterio_Invierno!$L$26)</f>
        <v>10</v>
      </c>
      <c r="CM182" s="24">
        <f>+IF(AR182&gt;Criterio_Invierno!$B$33,Criterio_Invierno!$C$33,0)+IF(AU182&gt;Criterio_Invierno!$E$33,Criterio_Invierno!$F$33,0)+IF(BG182="NO",Criterio_Invierno!$I$33,0)</f>
        <v>0</v>
      </c>
      <c r="CN182" s="24">
        <f>+IF(V182&gt;=Criterio_Invierno!$B$36,Criterio_Invierno!$C$37,IF(V182&gt;=Criterio_Invierno!$B$35,Criterio_Invierno!$C$36,Criterio_Invierno!$C$35))</f>
        <v>1</v>
      </c>
      <c r="CO182" s="30">
        <f>IF(CD182="-",Criterio_Invierno!$G$40,VLOOKUP(CE182,Criterio_Invierno!$B$39:$C$46,2,FALSE))</f>
        <v>1</v>
      </c>
      <c r="CP182" s="28">
        <f>+VLOOKUP(F182,Criterio_Verano!$B$5:$C$7,2,FALSE)</f>
        <v>40</v>
      </c>
      <c r="CQ182" s="24">
        <f>+IF(AA182="SI",Criterio_Verano!$C$10,IF(AB182="SI",Criterio_Verano!$C$13,IF(Z182="SI",Criterio_Verano!$C$11,Criterio_Verano!$D$12)))</f>
        <v>10</v>
      </c>
      <c r="CR182" s="24">
        <f>+IF(S182=0,Criterio_Verano!$C$18,IF(S182&lt;Criterio_Verano!$B$16,Criterio_Verano!$C$16,IF(S182&lt;Criterio_Verano!$B$17,Criterio_Verano!$C$17,Criterio_Verano!$C$18)))+IF(AE182="NO",Criterio_Verano!$F$17,Criterio_Verano!$F$16)</f>
        <v>15</v>
      </c>
      <c r="CS182" s="31">
        <f>+IF(AK182="NO",Criterio_Verano!$C$23,IF(AL182="PERSIANAS",Criterio_Verano!$C$21,Criterio_Verano!$C$22)+IF(AM182="DEFICIENTE",Criterio_Verano!$F$22,Criterio_Verano!$F$21))</f>
        <v>0</v>
      </c>
    </row>
    <row r="183" spans="1:97">
      <c r="A183" s="2" t="s">
        <v>945</v>
      </c>
      <c r="B183" s="4" t="s">
        <v>1</v>
      </c>
      <c r="C183" s="29">
        <f t="shared" si="8"/>
        <v>93.75</v>
      </c>
      <c r="D183" s="24">
        <f t="shared" si="9"/>
        <v>65</v>
      </c>
      <c r="E183" s="2" t="s">
        <v>140</v>
      </c>
      <c r="F183" s="3">
        <v>3</v>
      </c>
      <c r="G183" s="4" t="s">
        <v>946</v>
      </c>
      <c r="H183" s="4" t="s">
        <v>34</v>
      </c>
      <c r="I183" s="4" t="s">
        <v>324</v>
      </c>
      <c r="J183" s="29" t="str">
        <f>VLOOKUP(I183,SEV_20000!$B$2:$D$89,3,FALSE)</f>
        <v>Sí</v>
      </c>
      <c r="K183" s="4" t="s">
        <v>947</v>
      </c>
      <c r="L183" s="4" t="s">
        <v>2</v>
      </c>
      <c r="M183" s="4" t="s">
        <v>948</v>
      </c>
      <c r="N183" s="4" t="s">
        <v>949</v>
      </c>
      <c r="O183" s="4" t="s">
        <v>950</v>
      </c>
      <c r="P183" s="4" t="s">
        <v>951</v>
      </c>
      <c r="Q183" s="4" t="s">
        <v>3</v>
      </c>
      <c r="R183" s="5" t="s">
        <v>33</v>
      </c>
      <c r="S183" s="4">
        <v>1964</v>
      </c>
      <c r="T183" s="5" t="s">
        <v>13</v>
      </c>
      <c r="U183" s="5">
        <v>1984</v>
      </c>
      <c r="V183" s="5">
        <v>257</v>
      </c>
      <c r="W183" s="4">
        <v>15</v>
      </c>
      <c r="X183" s="4" t="s">
        <v>4</v>
      </c>
      <c r="Y183" s="4" t="s">
        <v>5</v>
      </c>
      <c r="Z183" s="42" t="s">
        <v>5</v>
      </c>
      <c r="AA183" s="4"/>
      <c r="AB183" s="4" t="s">
        <v>5</v>
      </c>
      <c r="AC183" s="4" t="s">
        <v>5</v>
      </c>
      <c r="AD183" s="4" t="s">
        <v>17</v>
      </c>
      <c r="AE183" s="4" t="s">
        <v>8</v>
      </c>
      <c r="AF183" s="4" t="s">
        <v>7</v>
      </c>
      <c r="AG183" s="4" t="s">
        <v>5</v>
      </c>
      <c r="AH183" s="4" t="s">
        <v>18</v>
      </c>
      <c r="AI183" s="4" t="s">
        <v>8</v>
      </c>
      <c r="AJ183" s="4" t="s">
        <v>11</v>
      </c>
      <c r="AK183" s="4" t="s">
        <v>5</v>
      </c>
      <c r="AL183" s="4" t="s">
        <v>19</v>
      </c>
      <c r="AM183" s="4" t="s">
        <v>24</v>
      </c>
      <c r="AN183" s="4" t="s">
        <v>8</v>
      </c>
      <c r="AO183" s="4" t="s">
        <v>8</v>
      </c>
      <c r="AP183" s="5" t="s">
        <v>11</v>
      </c>
      <c r="AQ183" s="5">
        <v>0</v>
      </c>
      <c r="AR183" s="5">
        <v>0</v>
      </c>
      <c r="AS183" s="4">
        <v>0</v>
      </c>
      <c r="AT183" s="5" t="s">
        <v>11</v>
      </c>
      <c r="AU183" s="4">
        <v>0</v>
      </c>
      <c r="AV183" s="5" t="s">
        <v>8</v>
      </c>
      <c r="AW183" s="4">
        <v>0</v>
      </c>
      <c r="AX183" s="4" t="s">
        <v>8</v>
      </c>
      <c r="AY183" s="5" t="s">
        <v>11</v>
      </c>
      <c r="AZ183" s="4">
        <v>0</v>
      </c>
      <c r="BA183" s="4" t="s">
        <v>13</v>
      </c>
      <c r="BB183" s="5" t="s">
        <v>11</v>
      </c>
      <c r="BC183" s="5">
        <v>0</v>
      </c>
      <c r="BD183" s="4">
        <v>0</v>
      </c>
      <c r="BE183" s="4" t="s">
        <v>8</v>
      </c>
      <c r="BF183" s="4" t="s">
        <v>14</v>
      </c>
      <c r="BG183" s="4" t="s">
        <v>5</v>
      </c>
      <c r="BH183" s="4" t="s">
        <v>8</v>
      </c>
      <c r="BI183" s="4" t="s">
        <v>11</v>
      </c>
      <c r="BJ183" s="4" t="s">
        <v>13</v>
      </c>
      <c r="BK183" s="4" t="s">
        <v>11</v>
      </c>
      <c r="BL183" s="5" t="s">
        <v>11</v>
      </c>
      <c r="BM183" s="5">
        <v>15</v>
      </c>
      <c r="BN183" s="4">
        <v>7</v>
      </c>
      <c r="BO183" s="4" t="s">
        <v>8</v>
      </c>
      <c r="BP183" s="4" t="s">
        <v>11</v>
      </c>
      <c r="BQ183" s="4" t="s">
        <v>11</v>
      </c>
      <c r="BR183" s="4" t="s">
        <v>11</v>
      </c>
      <c r="BS183" s="5" t="s">
        <v>11</v>
      </c>
      <c r="BT183" s="5" t="s">
        <v>11</v>
      </c>
      <c r="BU183" s="5">
        <v>0</v>
      </c>
      <c r="BV183" s="5">
        <v>0</v>
      </c>
      <c r="BW183" s="4">
        <v>0</v>
      </c>
      <c r="BX183" s="5">
        <v>0</v>
      </c>
      <c r="BY183" s="5" t="s">
        <v>11</v>
      </c>
      <c r="BZ183" s="4">
        <v>0</v>
      </c>
      <c r="CA183" s="5">
        <v>0</v>
      </c>
      <c r="CB183" s="4" t="s">
        <v>8</v>
      </c>
      <c r="CC183" s="4">
        <v>0</v>
      </c>
      <c r="CD183" s="4" t="s">
        <v>8</v>
      </c>
      <c r="CE183" s="4" t="s">
        <v>11</v>
      </c>
      <c r="CF183" s="26" t="s">
        <v>8</v>
      </c>
      <c r="CG183" s="35" t="s">
        <v>1677</v>
      </c>
      <c r="CH183" s="27">
        <f>VLOOKUP(E183,Criterio_Invierno!$B$5:$C$8,2,0)</f>
        <v>10</v>
      </c>
      <c r="CI183" s="24">
        <f>+VLOOKUP(F183,Criterio_Invierno!$B$10:$C$13,2,0)</f>
        <v>2.5</v>
      </c>
      <c r="CJ183" s="29">
        <f>+IF(X183="Mañana y tarde",Criterio_Invierno!$C$16,IF(X183="Solo mañana",Criterio_Invierno!$C$15,Criterio_Invierno!$C$17))</f>
        <v>5</v>
      </c>
      <c r="CK183" s="24">
        <f>+IF(S183=0,Criterio_Invierno!$C$22,IF(S183&lt;Criterio_Invierno!$B$20,Criterio_Invierno!$C$20,IF(S183&lt;Criterio_Invierno!$B$21,Criterio_Invierno!$C$21,0)))*IF(AN183="SI",Criterio_Invierno!$F$20,Criterio_Invierno!$F$21)*IF(AI183="SI",Criterio_Invierno!$J$20,Criterio_Invierno!$J$21)</f>
        <v>15</v>
      </c>
      <c r="CL183" s="29">
        <f>(IF(AE183="NO",Criterio_Invierno!$C$25,IF(AE183="SI",Criterio_Invierno!$C$26,0))+VLOOKUP(AF183,Criterio_Invierno!$E$25:$F$29,2,FALSE)+IF(AK183="-",Criterio_Invierno!$I$30,IF(ISERROR(VLOOKUP(CONCATENATE(AL183,"-",AM183),Criterio_Invierno!$H$25:$I$29,2,FALSE)),Criterio_Invierno!$I$29,VLOOKUP(CONCATENATE(AL183,"-",AM183),Criterio_Invierno!$H$25:$I$29,2,FALSE))))*IF(AG183="SI",Criterio_Invierno!$L$25,Criterio_Invierno!$L$26)</f>
        <v>30</v>
      </c>
      <c r="CM183" s="24">
        <f>+IF(AR183&gt;Criterio_Invierno!$B$33,Criterio_Invierno!$C$33,0)+IF(AU183&gt;Criterio_Invierno!$E$33,Criterio_Invierno!$F$33,0)+IF(BG183="NO",Criterio_Invierno!$I$33,0)</f>
        <v>0</v>
      </c>
      <c r="CN183" s="24">
        <f>+IF(V183&gt;=Criterio_Invierno!$B$36,Criterio_Invierno!$C$37,IF(V183&gt;=Criterio_Invierno!$B$35,Criterio_Invierno!$C$36,Criterio_Invierno!$C$35))</f>
        <v>1.5</v>
      </c>
      <c r="CO183" s="30">
        <f>IF(CD183="-",Criterio_Invierno!$G$40,VLOOKUP(CE183,Criterio_Invierno!$B$39:$C$46,2,FALSE))</f>
        <v>1</v>
      </c>
      <c r="CP183" s="28">
        <f>+VLOOKUP(F183,Criterio_Verano!$B$5:$C$7,2,FALSE)</f>
        <v>20</v>
      </c>
      <c r="CQ183" s="24">
        <f>+IF(AA183="SI",Criterio_Verano!$C$10,IF(AB183="SI",Criterio_Verano!$C$13,IF(Z183="SI",Criterio_Verano!$C$11,Criterio_Verano!$D$12)))</f>
        <v>20</v>
      </c>
      <c r="CR183" s="24">
        <f>+IF(S183=0,Criterio_Verano!$C$18,IF(S183&lt;Criterio_Verano!$B$16,Criterio_Verano!$C$16,IF(S183&lt;Criterio_Verano!$B$17,Criterio_Verano!$C$17,Criterio_Verano!$C$18)))+IF(AE183="NO",Criterio_Verano!$F$17,Criterio_Verano!$F$16)</f>
        <v>15</v>
      </c>
      <c r="CS183" s="31">
        <f>+IF(AK183="NO",Criterio_Verano!$C$23,IF(AL183="PERSIANAS",Criterio_Verano!$C$21,Criterio_Verano!$C$22)+IF(AM183="DEFICIENTE",Criterio_Verano!$F$22,Criterio_Verano!$F$21))</f>
        <v>10</v>
      </c>
    </row>
    <row r="184" spans="1:97">
      <c r="A184" s="2" t="s">
        <v>597</v>
      </c>
      <c r="B184" s="4" t="s">
        <v>1</v>
      </c>
      <c r="C184" s="29">
        <f t="shared" si="8"/>
        <v>0</v>
      </c>
      <c r="D184" s="24">
        <f t="shared" si="9"/>
        <v>65</v>
      </c>
      <c r="E184" s="2" t="s">
        <v>139</v>
      </c>
      <c r="F184" s="3">
        <v>4</v>
      </c>
      <c r="G184" s="4" t="s">
        <v>598</v>
      </c>
      <c r="H184" s="4" t="s">
        <v>34</v>
      </c>
      <c r="I184" s="4" t="s">
        <v>300</v>
      </c>
      <c r="J184" s="29" t="str">
        <f>VLOOKUP(I184,SEV_20000!$B$2:$D$89,3,FALSE)</f>
        <v>Sí</v>
      </c>
      <c r="K184" s="4" t="s">
        <v>599</v>
      </c>
      <c r="L184" s="4" t="s">
        <v>2</v>
      </c>
      <c r="M184" s="4" t="s">
        <v>600</v>
      </c>
      <c r="N184" s="4" t="s">
        <v>601</v>
      </c>
      <c r="O184" s="4" t="s">
        <v>602</v>
      </c>
      <c r="P184" s="4" t="s">
        <v>603</v>
      </c>
      <c r="Q184" s="4" t="s">
        <v>30</v>
      </c>
      <c r="R184" s="5" t="s">
        <v>423</v>
      </c>
      <c r="S184" s="4">
        <v>2012</v>
      </c>
      <c r="T184" s="5" t="s">
        <v>604</v>
      </c>
      <c r="U184" s="5">
        <v>2012</v>
      </c>
      <c r="V184" s="5">
        <v>155</v>
      </c>
      <c r="W184" s="4">
        <v>6</v>
      </c>
      <c r="X184" s="4" t="s">
        <v>4</v>
      </c>
      <c r="Y184" s="4" t="s">
        <v>8</v>
      </c>
      <c r="Z184" s="42" t="s">
        <v>5</v>
      </c>
      <c r="AA184" s="4"/>
      <c r="AB184" s="4" t="s">
        <v>8</v>
      </c>
      <c r="AC184" s="4" t="s">
        <v>8</v>
      </c>
      <c r="AD184" s="4" t="s">
        <v>6</v>
      </c>
      <c r="AE184" s="4" t="s">
        <v>5</v>
      </c>
      <c r="AF184" s="4" t="s">
        <v>22</v>
      </c>
      <c r="AG184" s="4" t="s">
        <v>8</v>
      </c>
      <c r="AH184" s="4" t="s">
        <v>9</v>
      </c>
      <c r="AI184" s="4" t="s">
        <v>8</v>
      </c>
      <c r="AJ184" s="4" t="s">
        <v>11</v>
      </c>
      <c r="AK184" s="4" t="s">
        <v>5</v>
      </c>
      <c r="AL184" s="4" t="s">
        <v>23</v>
      </c>
      <c r="AM184" s="4" t="s">
        <v>20</v>
      </c>
      <c r="AN184" s="4" t="s">
        <v>8</v>
      </c>
      <c r="AO184" s="4" t="s">
        <v>5</v>
      </c>
      <c r="AP184" s="5" t="s">
        <v>39</v>
      </c>
      <c r="AQ184" s="5">
        <v>2098</v>
      </c>
      <c r="AR184" s="5">
        <v>0</v>
      </c>
      <c r="AS184" s="4">
        <v>7</v>
      </c>
      <c r="AT184" s="5" t="s">
        <v>5</v>
      </c>
      <c r="AU184" s="4">
        <v>0</v>
      </c>
      <c r="AV184" s="5" t="s">
        <v>8</v>
      </c>
      <c r="AW184" s="4">
        <v>0</v>
      </c>
      <c r="AX184" s="4" t="s">
        <v>5</v>
      </c>
      <c r="AY184" s="5" t="s">
        <v>26</v>
      </c>
      <c r="AZ184" s="4">
        <v>6</v>
      </c>
      <c r="BA184" s="4" t="s">
        <v>5</v>
      </c>
      <c r="BB184" s="5" t="s">
        <v>8</v>
      </c>
      <c r="BC184" s="5">
        <v>0</v>
      </c>
      <c r="BD184" s="4">
        <v>7</v>
      </c>
      <c r="BE184" s="4" t="s">
        <v>8</v>
      </c>
      <c r="BF184" s="4" t="s">
        <v>14</v>
      </c>
      <c r="BG184" s="4" t="s">
        <v>5</v>
      </c>
      <c r="BH184" s="4" t="s">
        <v>8</v>
      </c>
      <c r="BI184" s="4" t="s">
        <v>11</v>
      </c>
      <c r="BJ184" s="4" t="s">
        <v>13</v>
      </c>
      <c r="BK184" s="4" t="s">
        <v>11</v>
      </c>
      <c r="BL184" s="5" t="s">
        <v>11</v>
      </c>
      <c r="BM184" s="5">
        <v>5</v>
      </c>
      <c r="BN184" s="4">
        <v>5</v>
      </c>
      <c r="BO184" s="4" t="s">
        <v>5</v>
      </c>
      <c r="BP184" s="4" t="s">
        <v>8</v>
      </c>
      <c r="BQ184" s="4" t="s">
        <v>11</v>
      </c>
      <c r="BR184" s="4" t="s">
        <v>11</v>
      </c>
      <c r="BS184" s="5" t="s">
        <v>11</v>
      </c>
      <c r="BT184" s="5" t="s">
        <v>11</v>
      </c>
      <c r="BU184" s="5">
        <v>0</v>
      </c>
      <c r="BV184" s="5">
        <v>0</v>
      </c>
      <c r="BW184" s="4">
        <v>0</v>
      </c>
      <c r="BX184" s="5">
        <v>0</v>
      </c>
      <c r="BY184" s="5" t="s">
        <v>8</v>
      </c>
      <c r="BZ184" s="4">
        <v>0</v>
      </c>
      <c r="CA184" s="5">
        <v>0</v>
      </c>
      <c r="CB184" s="4" t="s">
        <v>8</v>
      </c>
      <c r="CC184" s="4">
        <v>0</v>
      </c>
      <c r="CD184" s="4" t="s">
        <v>5</v>
      </c>
      <c r="CE184" s="4" t="s">
        <v>152</v>
      </c>
      <c r="CF184" s="26" t="s">
        <v>15</v>
      </c>
      <c r="CG184" s="35" t="s">
        <v>1589</v>
      </c>
      <c r="CH184" s="27">
        <f>VLOOKUP(E184,Criterio_Invierno!$B$5:$C$8,2,0)</f>
        <v>7.5</v>
      </c>
      <c r="CI184" s="24">
        <f>+VLOOKUP(F184,Criterio_Invierno!$B$10:$C$13,2,0)</f>
        <v>5</v>
      </c>
      <c r="CJ184" s="29">
        <f>+IF(X184="Mañana y tarde",Criterio_Invierno!$C$16,IF(X184="Solo mañana",Criterio_Invierno!$C$15,Criterio_Invierno!$C$17))</f>
        <v>5</v>
      </c>
      <c r="CK184" s="24">
        <f>+IF(S184=0,Criterio_Invierno!$C$22,IF(S184&lt;Criterio_Invierno!$B$20,Criterio_Invierno!$C$20,IF(S184&lt;Criterio_Invierno!$B$21,Criterio_Invierno!$C$21,0)))*IF(AN184="SI",Criterio_Invierno!$F$20,Criterio_Invierno!$F$21)*IF(AI184="SI",Criterio_Invierno!$J$20,Criterio_Invierno!$J$21)</f>
        <v>0</v>
      </c>
      <c r="CL184" s="29">
        <f>(IF(AE184="NO",Criterio_Invierno!$C$25,IF(AE184="SI",Criterio_Invierno!$C$26,0))+VLOOKUP(AF184,Criterio_Invierno!$E$25:$F$29,2,FALSE)+IF(AK184="-",Criterio_Invierno!$I$30,IF(ISERROR(VLOOKUP(CONCATENATE(AL184,"-",AM184),Criterio_Invierno!$H$25:$I$29,2,FALSE)),Criterio_Invierno!$I$29,VLOOKUP(CONCATENATE(AL184,"-",AM184),Criterio_Invierno!$H$25:$I$29,2,FALSE))))*IF(AG184="SI",Criterio_Invierno!$L$25,Criterio_Invierno!$L$26)</f>
        <v>25</v>
      </c>
      <c r="CM184" s="24">
        <f>+IF(AR184&gt;Criterio_Invierno!$B$33,Criterio_Invierno!$C$33,0)+IF(AU184&gt;Criterio_Invierno!$E$33,Criterio_Invierno!$F$33,0)+IF(BG184="NO",Criterio_Invierno!$I$33,0)</f>
        <v>0</v>
      </c>
      <c r="CN184" s="24">
        <f>+IF(V184&gt;=Criterio_Invierno!$B$36,Criterio_Invierno!$C$37,IF(V184&gt;=Criterio_Invierno!$B$35,Criterio_Invierno!$C$36,Criterio_Invierno!$C$35))</f>
        <v>1</v>
      </c>
      <c r="CO184" s="30">
        <f>IF(CD184="-",Criterio_Invierno!$G$40,VLOOKUP(CE184,Criterio_Invierno!$B$39:$C$46,2,FALSE))</f>
        <v>0</v>
      </c>
      <c r="CP184" s="28">
        <f>+VLOOKUP(F184,Criterio_Verano!$B$5:$C$7,2,FALSE)</f>
        <v>40</v>
      </c>
      <c r="CQ184" s="24">
        <f>+IF(AA184="SI",Criterio_Verano!$C$10,IF(AB184="SI",Criterio_Verano!$C$13,IF(Z184="SI",Criterio_Verano!$C$11,Criterio_Verano!$D$12)))</f>
        <v>10</v>
      </c>
      <c r="CR184" s="24">
        <f>+IF(S184=0,Criterio_Verano!$C$18,IF(S184&lt;Criterio_Verano!$B$16,Criterio_Verano!$C$16,IF(S184&lt;Criterio_Verano!$B$17,Criterio_Verano!$C$17,Criterio_Verano!$C$18)))+IF(AE184="NO",Criterio_Verano!$F$17,Criterio_Verano!$F$16)</f>
        <v>0</v>
      </c>
      <c r="CS184" s="31">
        <f>+IF(AK184="NO",Criterio_Verano!$C$23,IF(AL184="PERSIANAS",Criterio_Verano!$C$21,Criterio_Verano!$C$22)+IF(AM184="DEFICIENTE",Criterio_Verano!$F$22,Criterio_Verano!$F$21))</f>
        <v>15</v>
      </c>
    </row>
    <row r="185" spans="1:97">
      <c r="A185" s="2" t="s">
        <v>680</v>
      </c>
      <c r="B185" s="4" t="s">
        <v>1</v>
      </c>
      <c r="C185" s="29">
        <f t="shared" si="8"/>
        <v>57.5</v>
      </c>
      <c r="D185" s="24">
        <f t="shared" si="9"/>
        <v>65</v>
      </c>
      <c r="E185" s="2" t="s">
        <v>139</v>
      </c>
      <c r="F185" s="3">
        <v>4</v>
      </c>
      <c r="G185" s="4" t="s">
        <v>73</v>
      </c>
      <c r="H185" s="4" t="s">
        <v>34</v>
      </c>
      <c r="I185" s="4" t="s">
        <v>48</v>
      </c>
      <c r="J185" s="29" t="str">
        <f>VLOOKUP(I185,SEV_20000!$B$2:$D$89,3,FALSE)</f>
        <v>Sí</v>
      </c>
      <c r="K185" s="4" t="s">
        <v>681</v>
      </c>
      <c r="L185" s="4" t="s">
        <v>2</v>
      </c>
      <c r="M185" s="4" t="s">
        <v>682</v>
      </c>
      <c r="N185" s="4" t="s">
        <v>683</v>
      </c>
      <c r="O185" s="4" t="s">
        <v>684</v>
      </c>
      <c r="P185" s="4" t="s">
        <v>684</v>
      </c>
      <c r="Q185" s="4" t="s">
        <v>3</v>
      </c>
      <c r="R185" s="5" t="s">
        <v>685</v>
      </c>
      <c r="S185" s="4">
        <v>1932</v>
      </c>
      <c r="T185" s="5" t="s">
        <v>13</v>
      </c>
      <c r="U185" s="5">
        <v>1982</v>
      </c>
      <c r="V185" s="5">
        <v>200</v>
      </c>
      <c r="W185" s="4">
        <v>10</v>
      </c>
      <c r="X185" s="4" t="s">
        <v>4</v>
      </c>
      <c r="Y185" s="4" t="s">
        <v>5</v>
      </c>
      <c r="Z185" s="42" t="s">
        <v>5</v>
      </c>
      <c r="AA185" s="4"/>
      <c r="AB185" s="4" t="s">
        <v>8</v>
      </c>
      <c r="AC185" s="4" t="s">
        <v>8</v>
      </c>
      <c r="AD185" s="4" t="s">
        <v>6</v>
      </c>
      <c r="AE185" s="4" t="s">
        <v>8</v>
      </c>
      <c r="AF185" s="4" t="s">
        <v>7</v>
      </c>
      <c r="AG185" s="4" t="s">
        <v>8</v>
      </c>
      <c r="AH185" s="4" t="s">
        <v>18</v>
      </c>
      <c r="AI185" s="4" t="s">
        <v>8</v>
      </c>
      <c r="AJ185" s="4" t="s">
        <v>11</v>
      </c>
      <c r="AK185" s="4" t="s">
        <v>5</v>
      </c>
      <c r="AL185" s="4" t="s">
        <v>58</v>
      </c>
      <c r="AM185" s="4" t="s">
        <v>24</v>
      </c>
      <c r="AN185" s="4" t="s">
        <v>8</v>
      </c>
      <c r="AO185" s="4" t="s">
        <v>8</v>
      </c>
      <c r="AP185" s="5" t="s">
        <v>11</v>
      </c>
      <c r="AQ185" s="5">
        <v>0</v>
      </c>
      <c r="AR185" s="5">
        <v>0</v>
      </c>
      <c r="AS185" s="4">
        <v>0</v>
      </c>
      <c r="AT185" s="5" t="s">
        <v>11</v>
      </c>
      <c r="AU185" s="4">
        <v>0</v>
      </c>
      <c r="AV185" s="5" t="s">
        <v>5</v>
      </c>
      <c r="AW185" s="4">
        <v>2</v>
      </c>
      <c r="AX185" s="4" t="s">
        <v>5</v>
      </c>
      <c r="AY185" s="5" t="s">
        <v>26</v>
      </c>
      <c r="AZ185" s="4">
        <v>10</v>
      </c>
      <c r="BA185" s="4" t="s">
        <v>8</v>
      </c>
      <c r="BB185" s="5" t="s">
        <v>5</v>
      </c>
      <c r="BC185" s="5">
        <v>4</v>
      </c>
      <c r="BD185" s="4">
        <v>10</v>
      </c>
      <c r="BE185" s="4" t="s">
        <v>5</v>
      </c>
      <c r="BF185" s="4" t="s">
        <v>14</v>
      </c>
      <c r="BG185" s="4" t="s">
        <v>5</v>
      </c>
      <c r="BH185" s="4" t="s">
        <v>8</v>
      </c>
      <c r="BI185" s="4" t="s">
        <v>11</v>
      </c>
      <c r="BJ185" s="4" t="s">
        <v>13</v>
      </c>
      <c r="BK185" s="4" t="s">
        <v>11</v>
      </c>
      <c r="BL185" s="5" t="s">
        <v>11</v>
      </c>
      <c r="BM185" s="5">
        <v>0</v>
      </c>
      <c r="BN185" s="4">
        <v>9</v>
      </c>
      <c r="BO185" s="4" t="s">
        <v>8</v>
      </c>
      <c r="BP185" s="4" t="s">
        <v>11</v>
      </c>
      <c r="BQ185" s="4" t="s">
        <v>11</v>
      </c>
      <c r="BR185" s="4" t="s">
        <v>11</v>
      </c>
      <c r="BS185" s="5" t="s">
        <v>11</v>
      </c>
      <c r="BT185" s="5" t="s">
        <v>11</v>
      </c>
      <c r="BU185" s="5">
        <v>0</v>
      </c>
      <c r="BV185" s="5">
        <v>0</v>
      </c>
      <c r="BW185" s="4">
        <v>0</v>
      </c>
      <c r="BX185" s="5">
        <v>0</v>
      </c>
      <c r="BY185" s="5" t="s">
        <v>11</v>
      </c>
      <c r="BZ185" s="4">
        <v>0</v>
      </c>
      <c r="CA185" s="5">
        <v>0</v>
      </c>
      <c r="CB185" s="4" t="s">
        <v>8</v>
      </c>
      <c r="CC185" s="4">
        <v>0</v>
      </c>
      <c r="CD185" s="4" t="s">
        <v>8</v>
      </c>
      <c r="CE185" s="4" t="s">
        <v>11</v>
      </c>
      <c r="CF185" s="26" t="s">
        <v>8</v>
      </c>
      <c r="CG185" s="35" t="s">
        <v>1606</v>
      </c>
      <c r="CH185" s="27">
        <f>VLOOKUP(E185,Criterio_Invierno!$B$5:$C$8,2,0)</f>
        <v>7.5</v>
      </c>
      <c r="CI185" s="24">
        <f>+VLOOKUP(F185,Criterio_Invierno!$B$10:$C$13,2,0)</f>
        <v>5</v>
      </c>
      <c r="CJ185" s="29">
        <f>+IF(X185="Mañana y tarde",Criterio_Invierno!$C$16,IF(X185="Solo mañana",Criterio_Invierno!$C$15,Criterio_Invierno!$C$17))</f>
        <v>5</v>
      </c>
      <c r="CK185" s="24">
        <f>+IF(S185=0,Criterio_Invierno!$C$22,IF(S185&lt;Criterio_Invierno!$B$20,Criterio_Invierno!$C$20,IF(S185&lt;Criterio_Invierno!$B$21,Criterio_Invierno!$C$21,0)))*IF(AN185="SI",Criterio_Invierno!$F$20,Criterio_Invierno!$F$21)*IF(AI185="SI",Criterio_Invierno!$J$20,Criterio_Invierno!$J$21)</f>
        <v>15</v>
      </c>
      <c r="CL185" s="29">
        <f>(IF(AE185="NO",Criterio_Invierno!$C$25,IF(AE185="SI",Criterio_Invierno!$C$26,0))+VLOOKUP(AF185,Criterio_Invierno!$E$25:$F$29,2,FALSE)+IF(AK185="-",Criterio_Invierno!$I$30,IF(ISERROR(VLOOKUP(CONCATENATE(AL185,"-",AM185),Criterio_Invierno!$H$25:$I$29,2,FALSE)),Criterio_Invierno!$I$29,VLOOKUP(CONCATENATE(AL185,"-",AM185),Criterio_Invierno!$H$25:$I$29,2,FALSE))))*IF(AG185="SI",Criterio_Invierno!$L$25,Criterio_Invierno!$L$26)</f>
        <v>25</v>
      </c>
      <c r="CM185" s="24">
        <f>+IF(AR185&gt;Criterio_Invierno!$B$33,Criterio_Invierno!$C$33,0)+IF(AU185&gt;Criterio_Invierno!$E$33,Criterio_Invierno!$F$33,0)+IF(BG185="NO",Criterio_Invierno!$I$33,0)</f>
        <v>0</v>
      </c>
      <c r="CN185" s="24">
        <f>+IF(V185&gt;=Criterio_Invierno!$B$36,Criterio_Invierno!$C$37,IF(V185&gt;=Criterio_Invierno!$B$35,Criterio_Invierno!$C$36,Criterio_Invierno!$C$35))</f>
        <v>1</v>
      </c>
      <c r="CO185" s="30">
        <f>IF(CD185="-",Criterio_Invierno!$G$40,VLOOKUP(CE185,Criterio_Invierno!$B$39:$C$46,2,FALSE))</f>
        <v>1</v>
      </c>
      <c r="CP185" s="28">
        <f>+VLOOKUP(F185,Criterio_Verano!$B$5:$C$7,2,FALSE)</f>
        <v>40</v>
      </c>
      <c r="CQ185" s="24">
        <f>+IF(AA185="SI",Criterio_Verano!$C$10,IF(AB185="SI",Criterio_Verano!$C$13,IF(Z185="SI",Criterio_Verano!$C$11,Criterio_Verano!$D$12)))</f>
        <v>10</v>
      </c>
      <c r="CR185" s="24">
        <f>+IF(S185=0,Criterio_Verano!$C$18,IF(S185&lt;Criterio_Verano!$B$16,Criterio_Verano!$C$16,IF(S185&lt;Criterio_Verano!$B$17,Criterio_Verano!$C$17,Criterio_Verano!$C$18)))+IF(AE185="NO",Criterio_Verano!$F$17,Criterio_Verano!$F$16)</f>
        <v>15</v>
      </c>
      <c r="CS185" s="31">
        <f>+IF(AK185="NO",Criterio_Verano!$C$23,IF(AL185="PERSIANAS",Criterio_Verano!$C$21,Criterio_Verano!$C$22)+IF(AM185="DEFICIENTE",Criterio_Verano!$F$22,Criterio_Verano!$F$21))</f>
        <v>0</v>
      </c>
    </row>
    <row r="186" spans="1:97">
      <c r="A186" s="2" t="s">
        <v>216</v>
      </c>
      <c r="B186" s="4" t="s">
        <v>1</v>
      </c>
      <c r="C186" s="29">
        <f t="shared" si="8"/>
        <v>55</v>
      </c>
      <c r="D186" s="24">
        <f t="shared" si="9"/>
        <v>65</v>
      </c>
      <c r="E186" s="2" t="s">
        <v>139</v>
      </c>
      <c r="F186" s="3">
        <v>3</v>
      </c>
      <c r="G186" s="4" t="s">
        <v>217</v>
      </c>
      <c r="H186" s="4" t="s">
        <v>34</v>
      </c>
      <c r="I186" s="4" t="s">
        <v>218</v>
      </c>
      <c r="J186" s="29" t="str">
        <f>VLOOKUP(I186,SEV_20000!$B$2:$D$89,3,FALSE)</f>
        <v>Sí</v>
      </c>
      <c r="K186" s="4" t="s">
        <v>219</v>
      </c>
      <c r="L186" s="4" t="s">
        <v>2</v>
      </c>
      <c r="M186" s="4" t="s">
        <v>220</v>
      </c>
      <c r="N186" s="4" t="s">
        <v>221</v>
      </c>
      <c r="O186" s="4" t="s">
        <v>222</v>
      </c>
      <c r="P186" s="4" t="s">
        <v>223</v>
      </c>
      <c r="Q186" s="4" t="s">
        <v>3</v>
      </c>
      <c r="R186" s="5" t="s">
        <v>33</v>
      </c>
      <c r="S186" s="4">
        <v>1968</v>
      </c>
      <c r="T186" s="5" t="s">
        <v>224</v>
      </c>
      <c r="U186" s="5">
        <v>0</v>
      </c>
      <c r="V186" s="5">
        <v>165</v>
      </c>
      <c r="W186" s="4">
        <v>16</v>
      </c>
      <c r="X186" s="4" t="s">
        <v>16</v>
      </c>
      <c r="Y186" s="4" t="s">
        <v>5</v>
      </c>
      <c r="Z186" s="42" t="s">
        <v>5</v>
      </c>
      <c r="AA186" s="4"/>
      <c r="AB186" s="4" t="s">
        <v>5</v>
      </c>
      <c r="AC186" s="4" t="s">
        <v>8</v>
      </c>
      <c r="AD186" s="4" t="s">
        <v>6</v>
      </c>
      <c r="AE186" s="4" t="s">
        <v>8</v>
      </c>
      <c r="AF186" s="4" t="s">
        <v>7</v>
      </c>
      <c r="AG186" s="4" t="s">
        <v>8</v>
      </c>
      <c r="AH186" s="4" t="s">
        <v>18</v>
      </c>
      <c r="AI186" s="4" t="s">
        <v>8</v>
      </c>
      <c r="AJ186" s="4" t="s">
        <v>11</v>
      </c>
      <c r="AK186" s="4" t="s">
        <v>5</v>
      </c>
      <c r="AL186" s="4" t="s">
        <v>19</v>
      </c>
      <c r="AM186" s="4" t="s">
        <v>24</v>
      </c>
      <c r="AN186" s="4" t="s">
        <v>8</v>
      </c>
      <c r="AO186" s="4" t="s">
        <v>8</v>
      </c>
      <c r="AP186" s="5" t="s">
        <v>11</v>
      </c>
      <c r="AQ186" s="5">
        <v>0</v>
      </c>
      <c r="AR186" s="5">
        <v>0</v>
      </c>
      <c r="AS186" s="4">
        <v>0</v>
      </c>
      <c r="AT186" s="5" t="s">
        <v>11</v>
      </c>
      <c r="AU186" s="4">
        <v>0</v>
      </c>
      <c r="AV186" s="5" t="s">
        <v>8</v>
      </c>
      <c r="AW186" s="4">
        <v>0</v>
      </c>
      <c r="AX186" s="4" t="s">
        <v>5</v>
      </c>
      <c r="AY186" s="5" t="s">
        <v>164</v>
      </c>
      <c r="AZ186" s="4">
        <v>12</v>
      </c>
      <c r="BA186" s="4" t="s">
        <v>5</v>
      </c>
      <c r="BB186" s="5" t="s">
        <v>8</v>
      </c>
      <c r="BC186" s="5">
        <v>1</v>
      </c>
      <c r="BD186" s="4">
        <v>8</v>
      </c>
      <c r="BE186" s="4" t="s">
        <v>8</v>
      </c>
      <c r="BF186" s="4" t="s">
        <v>14</v>
      </c>
      <c r="BG186" s="4" t="s">
        <v>5</v>
      </c>
      <c r="BH186" s="4" t="s">
        <v>5</v>
      </c>
      <c r="BI186" s="4" t="s">
        <v>8</v>
      </c>
      <c r="BJ186" s="4" t="s">
        <v>8</v>
      </c>
      <c r="BK186" s="4" t="s">
        <v>5</v>
      </c>
      <c r="BL186" s="5" t="s">
        <v>8</v>
      </c>
      <c r="BM186" s="5">
        <v>10</v>
      </c>
      <c r="BN186" s="4">
        <v>10</v>
      </c>
      <c r="BO186" s="4" t="s">
        <v>8</v>
      </c>
      <c r="BP186" s="4" t="s">
        <v>11</v>
      </c>
      <c r="BQ186" s="4" t="s">
        <v>11</v>
      </c>
      <c r="BR186" s="4" t="s">
        <v>11</v>
      </c>
      <c r="BS186" s="5" t="s">
        <v>11</v>
      </c>
      <c r="BT186" s="5" t="s">
        <v>11</v>
      </c>
      <c r="BU186" s="5">
        <v>0</v>
      </c>
      <c r="BV186" s="5">
        <v>0</v>
      </c>
      <c r="BW186" s="4">
        <v>0</v>
      </c>
      <c r="BX186" s="5">
        <v>0</v>
      </c>
      <c r="BY186" s="5" t="s">
        <v>11</v>
      </c>
      <c r="BZ186" s="4">
        <v>0</v>
      </c>
      <c r="CA186" s="5">
        <v>0</v>
      </c>
      <c r="CB186" s="4" t="s">
        <v>8</v>
      </c>
      <c r="CC186" s="4">
        <v>0</v>
      </c>
      <c r="CD186" s="4" t="s">
        <v>15</v>
      </c>
      <c r="CE186" s="4" t="s">
        <v>11</v>
      </c>
      <c r="CF186" s="26" t="s">
        <v>8</v>
      </c>
      <c r="CG186" s="35" t="s">
        <v>1534</v>
      </c>
      <c r="CH186" s="27">
        <f>VLOOKUP(E186,Criterio_Invierno!$B$5:$C$8,2,0)</f>
        <v>7.5</v>
      </c>
      <c r="CI186" s="24">
        <f>+VLOOKUP(F186,Criterio_Invierno!$B$10:$C$13,2,0)</f>
        <v>2.5</v>
      </c>
      <c r="CJ186" s="29">
        <f>+IF(X186="Mañana y tarde",Criterio_Invierno!$C$16,IF(X186="Solo mañana",Criterio_Invierno!$C$15,Criterio_Invierno!$C$17))</f>
        <v>15</v>
      </c>
      <c r="CK186" s="24">
        <f>+IF(S186=0,Criterio_Invierno!$C$22,IF(S186&lt;Criterio_Invierno!$B$20,Criterio_Invierno!$C$20,IF(S186&lt;Criterio_Invierno!$B$21,Criterio_Invierno!$C$21,0)))*IF(AN186="SI",Criterio_Invierno!$F$20,Criterio_Invierno!$F$21)*IF(AI186="SI",Criterio_Invierno!$J$20,Criterio_Invierno!$J$21)</f>
        <v>15</v>
      </c>
      <c r="CL186" s="29">
        <f>(IF(AE186="NO",Criterio_Invierno!$C$25,IF(AE186="SI",Criterio_Invierno!$C$26,0))+VLOOKUP(AF186,Criterio_Invierno!$E$25:$F$29,2,FALSE)+IF(AK186="-",Criterio_Invierno!$I$30,IF(ISERROR(VLOOKUP(CONCATENATE(AL186,"-",AM186),Criterio_Invierno!$H$25:$I$29,2,FALSE)),Criterio_Invierno!$I$29,VLOOKUP(CONCATENATE(AL186,"-",AM186),Criterio_Invierno!$H$25:$I$29,2,FALSE))))*IF(AG186="SI",Criterio_Invierno!$L$25,Criterio_Invierno!$L$26)</f>
        <v>15</v>
      </c>
      <c r="CM186" s="24">
        <f>+IF(AR186&gt;Criterio_Invierno!$B$33,Criterio_Invierno!$C$33,0)+IF(AU186&gt;Criterio_Invierno!$E$33,Criterio_Invierno!$F$33,0)+IF(BG186="NO",Criterio_Invierno!$I$33,0)</f>
        <v>0</v>
      </c>
      <c r="CN186" s="24">
        <f>+IF(V186&gt;=Criterio_Invierno!$B$36,Criterio_Invierno!$C$37,IF(V186&gt;=Criterio_Invierno!$B$35,Criterio_Invierno!$C$36,Criterio_Invierno!$C$35))</f>
        <v>1</v>
      </c>
      <c r="CO186" s="30">
        <f>IF(CD186="-",Criterio_Invierno!$G$40,VLOOKUP(CE186,Criterio_Invierno!$B$39:$C$46,2,FALSE))</f>
        <v>1</v>
      </c>
      <c r="CP186" s="28">
        <f>+VLOOKUP(F186,Criterio_Verano!$B$5:$C$7,2,FALSE)</f>
        <v>20</v>
      </c>
      <c r="CQ186" s="24">
        <f>+IF(AA186="SI",Criterio_Verano!$C$10,IF(AB186="SI",Criterio_Verano!$C$13,IF(Z186="SI",Criterio_Verano!$C$11,Criterio_Verano!$D$12)))</f>
        <v>20</v>
      </c>
      <c r="CR186" s="24">
        <f>+IF(S186=0,Criterio_Verano!$C$18,IF(S186&lt;Criterio_Verano!$B$16,Criterio_Verano!$C$16,IF(S186&lt;Criterio_Verano!$B$17,Criterio_Verano!$C$17,Criterio_Verano!$C$18)))+IF(AE186="NO",Criterio_Verano!$F$17,Criterio_Verano!$F$16)</f>
        <v>15</v>
      </c>
      <c r="CS186" s="31">
        <f>+IF(AK186="NO",Criterio_Verano!$C$23,IF(AL186="PERSIANAS",Criterio_Verano!$C$21,Criterio_Verano!$C$22)+IF(AM186="DEFICIENTE",Criterio_Verano!$F$22,Criterio_Verano!$F$21))</f>
        <v>10</v>
      </c>
    </row>
    <row r="187" spans="1:97">
      <c r="A187" s="2" t="s">
        <v>758</v>
      </c>
      <c r="B187" s="4" t="s">
        <v>1</v>
      </c>
      <c r="C187" s="29">
        <f t="shared" si="8"/>
        <v>52.5</v>
      </c>
      <c r="D187" s="24">
        <f t="shared" si="9"/>
        <v>65</v>
      </c>
      <c r="E187" s="2" t="s">
        <v>140</v>
      </c>
      <c r="F187" s="3">
        <v>3</v>
      </c>
      <c r="G187" s="4" t="s">
        <v>759</v>
      </c>
      <c r="H187" s="4" t="s">
        <v>34</v>
      </c>
      <c r="I187" s="4" t="s">
        <v>760</v>
      </c>
      <c r="J187" s="29" t="str">
        <f>VLOOKUP(I187,SEV_20000!$B$2:$D$89,3,FALSE)</f>
        <v>Sí</v>
      </c>
      <c r="K187" s="4" t="s">
        <v>761</v>
      </c>
      <c r="L187" s="4" t="s">
        <v>2</v>
      </c>
      <c r="M187" s="4" t="s">
        <v>762</v>
      </c>
      <c r="N187" s="4" t="s">
        <v>763</v>
      </c>
      <c r="O187" s="4" t="s">
        <v>764</v>
      </c>
      <c r="P187" s="4" t="s">
        <v>765</v>
      </c>
      <c r="Q187" s="4" t="s">
        <v>3</v>
      </c>
      <c r="R187" s="5" t="s">
        <v>767</v>
      </c>
      <c r="S187" s="4">
        <v>2010</v>
      </c>
      <c r="T187" s="5" t="s">
        <v>13</v>
      </c>
      <c r="U187" s="5">
        <v>2010</v>
      </c>
      <c r="V187" s="5">
        <v>15</v>
      </c>
      <c r="W187" s="4">
        <v>1</v>
      </c>
      <c r="X187" s="4" t="s">
        <v>16</v>
      </c>
      <c r="Y187" s="4" t="s">
        <v>5</v>
      </c>
      <c r="Z187" s="42" t="s">
        <v>5</v>
      </c>
      <c r="AA187" s="4"/>
      <c r="AB187" s="4" t="s">
        <v>8</v>
      </c>
      <c r="AC187" s="4" t="s">
        <v>8</v>
      </c>
      <c r="AD187" s="4" t="s">
        <v>6</v>
      </c>
      <c r="AE187" s="4" t="s">
        <v>8</v>
      </c>
      <c r="AF187" s="4" t="s">
        <v>7</v>
      </c>
      <c r="AG187" s="4" t="s">
        <v>8</v>
      </c>
      <c r="AH187" s="4" t="s">
        <v>9</v>
      </c>
      <c r="AI187" s="4" t="s">
        <v>8</v>
      </c>
      <c r="AJ187" s="4" t="s">
        <v>11</v>
      </c>
      <c r="AK187" s="4" t="s">
        <v>8</v>
      </c>
      <c r="AL187" s="4" t="s">
        <v>11</v>
      </c>
      <c r="AM187" s="4" t="s">
        <v>11</v>
      </c>
      <c r="AN187" s="4" t="s">
        <v>8</v>
      </c>
      <c r="AO187" s="4" t="s">
        <v>8</v>
      </c>
      <c r="AP187" s="5" t="s">
        <v>11</v>
      </c>
      <c r="AQ187" s="5">
        <v>0</v>
      </c>
      <c r="AR187" s="5">
        <v>0</v>
      </c>
      <c r="AS187" s="4">
        <v>0</v>
      </c>
      <c r="AT187" s="5" t="s">
        <v>11</v>
      </c>
      <c r="AU187" s="4">
        <v>0</v>
      </c>
      <c r="AV187" s="5" t="s">
        <v>8</v>
      </c>
      <c r="AW187" s="4">
        <v>0</v>
      </c>
      <c r="AX187" s="4" t="s">
        <v>5</v>
      </c>
      <c r="AY187" s="5" t="s">
        <v>26</v>
      </c>
      <c r="AZ187" s="4">
        <v>1</v>
      </c>
      <c r="BA187" s="4" t="s">
        <v>8</v>
      </c>
      <c r="BB187" s="5" t="s">
        <v>8</v>
      </c>
      <c r="BC187" s="5">
        <v>0</v>
      </c>
      <c r="BD187" s="4">
        <v>0</v>
      </c>
      <c r="BE187" s="4" t="s">
        <v>8</v>
      </c>
      <c r="BF187" s="4" t="s">
        <v>60</v>
      </c>
      <c r="BG187" s="4" t="s">
        <v>5</v>
      </c>
      <c r="BH187" s="4" t="s">
        <v>8</v>
      </c>
      <c r="BI187" s="4" t="s">
        <v>11</v>
      </c>
      <c r="BJ187" s="4" t="s">
        <v>13</v>
      </c>
      <c r="BK187" s="4" t="s">
        <v>11</v>
      </c>
      <c r="BL187" s="5" t="s">
        <v>11</v>
      </c>
      <c r="BM187" s="5">
        <v>0</v>
      </c>
      <c r="BN187" s="4">
        <v>0</v>
      </c>
      <c r="BO187" s="4" t="s">
        <v>8</v>
      </c>
      <c r="BP187" s="4" t="s">
        <v>11</v>
      </c>
      <c r="BQ187" s="4" t="s">
        <v>11</v>
      </c>
      <c r="BR187" s="4" t="s">
        <v>11</v>
      </c>
      <c r="BS187" s="5" t="s">
        <v>11</v>
      </c>
      <c r="BT187" s="5" t="s">
        <v>11</v>
      </c>
      <c r="BU187" s="5">
        <v>0</v>
      </c>
      <c r="BV187" s="5">
        <v>0</v>
      </c>
      <c r="BW187" s="4">
        <v>0</v>
      </c>
      <c r="BX187" s="5">
        <v>0</v>
      </c>
      <c r="BY187" s="5" t="s">
        <v>11</v>
      </c>
      <c r="BZ187" s="4">
        <v>0</v>
      </c>
      <c r="CA187" s="5">
        <v>0</v>
      </c>
      <c r="CB187" s="4" t="s">
        <v>8</v>
      </c>
      <c r="CC187" s="4">
        <v>0</v>
      </c>
      <c r="CD187" s="4" t="s">
        <v>15</v>
      </c>
      <c r="CE187" s="4" t="s">
        <v>11</v>
      </c>
      <c r="CF187" s="26" t="s">
        <v>8</v>
      </c>
      <c r="CG187" s="35" t="s">
        <v>1718</v>
      </c>
      <c r="CH187" s="27">
        <f>VLOOKUP(E187,Criterio_Invierno!$B$5:$C$8,2,0)</f>
        <v>10</v>
      </c>
      <c r="CI187" s="24">
        <f>+VLOOKUP(F187,Criterio_Invierno!$B$10:$C$13,2,0)</f>
        <v>2.5</v>
      </c>
      <c r="CJ187" s="29">
        <f>+IF(X187="Mañana y tarde",Criterio_Invierno!$C$16,IF(X187="Solo mañana",Criterio_Invierno!$C$15,Criterio_Invierno!$C$17))</f>
        <v>15</v>
      </c>
      <c r="CK187" s="24">
        <f>+IF(S187=0,Criterio_Invierno!$C$22,IF(S187&lt;Criterio_Invierno!$B$20,Criterio_Invierno!$C$20,IF(S187&lt;Criterio_Invierno!$B$21,Criterio_Invierno!$C$21,0)))*IF(AN187="SI",Criterio_Invierno!$F$20,Criterio_Invierno!$F$21)*IF(AI187="SI",Criterio_Invierno!$J$20,Criterio_Invierno!$J$21)</f>
        <v>0</v>
      </c>
      <c r="CL187" s="29">
        <f>(IF(AE187="NO",Criterio_Invierno!$C$25,IF(AE187="SI",Criterio_Invierno!$C$26,0))+VLOOKUP(AF187,Criterio_Invierno!$E$25:$F$29,2,FALSE)+IF(AK187="-",Criterio_Invierno!$I$30,IF(ISERROR(VLOOKUP(CONCATENATE(AL187,"-",AM187),Criterio_Invierno!$H$25:$I$29,2,FALSE)),Criterio_Invierno!$I$29,VLOOKUP(CONCATENATE(AL187,"-",AM187),Criterio_Invierno!$H$25:$I$29,2,FALSE))))*IF(AG187="SI",Criterio_Invierno!$L$25,Criterio_Invierno!$L$26)</f>
        <v>25</v>
      </c>
      <c r="CM187" s="24">
        <f>+IF(AR187&gt;Criterio_Invierno!$B$33,Criterio_Invierno!$C$33,0)+IF(AU187&gt;Criterio_Invierno!$E$33,Criterio_Invierno!$F$33,0)+IF(BG187="NO",Criterio_Invierno!$I$33,0)</f>
        <v>0</v>
      </c>
      <c r="CN187" s="24">
        <f>+IF(V187&gt;=Criterio_Invierno!$B$36,Criterio_Invierno!$C$37,IF(V187&gt;=Criterio_Invierno!$B$35,Criterio_Invierno!$C$36,Criterio_Invierno!$C$35))</f>
        <v>1</v>
      </c>
      <c r="CO187" s="30">
        <f>IF(CD187="-",Criterio_Invierno!$G$40,VLOOKUP(CE187,Criterio_Invierno!$B$39:$C$46,2,FALSE))</f>
        <v>1</v>
      </c>
      <c r="CP187" s="28">
        <f>+VLOOKUP(F187,Criterio_Verano!$B$5:$C$7,2,FALSE)</f>
        <v>20</v>
      </c>
      <c r="CQ187" s="24">
        <f>+IF(AA187="SI",Criterio_Verano!$C$10,IF(AB187="SI",Criterio_Verano!$C$13,IF(Z187="SI",Criterio_Verano!$C$11,Criterio_Verano!$D$12)))</f>
        <v>10</v>
      </c>
      <c r="CR187" s="24">
        <f>+IF(S187=0,Criterio_Verano!$C$18,IF(S187&lt;Criterio_Verano!$B$16,Criterio_Verano!$C$16,IF(S187&lt;Criterio_Verano!$B$17,Criterio_Verano!$C$17,Criterio_Verano!$C$18)))+IF(AE187="NO",Criterio_Verano!$F$17,Criterio_Verano!$F$16)</f>
        <v>10</v>
      </c>
      <c r="CS187" s="31">
        <f>+IF(AK187="NO",Criterio_Verano!$C$23,IF(AL187="PERSIANAS",Criterio_Verano!$C$21,Criterio_Verano!$C$22)+IF(AM187="DEFICIENTE",Criterio_Verano!$F$22,Criterio_Verano!$F$21))</f>
        <v>25</v>
      </c>
    </row>
    <row r="188" spans="1:97">
      <c r="A188" s="2" t="s">
        <v>1065</v>
      </c>
      <c r="B188" s="4" t="s">
        <v>1</v>
      </c>
      <c r="C188" s="29">
        <f t="shared" si="8"/>
        <v>127.5</v>
      </c>
      <c r="D188" s="24">
        <f t="shared" si="9"/>
        <v>65</v>
      </c>
      <c r="E188" s="2" t="s">
        <v>139</v>
      </c>
      <c r="F188" s="3">
        <v>4</v>
      </c>
      <c r="G188" s="4" t="s">
        <v>574</v>
      </c>
      <c r="H188" s="4" t="s">
        <v>34</v>
      </c>
      <c r="I188" s="4" t="s">
        <v>369</v>
      </c>
      <c r="J188" s="29" t="str">
        <f>VLOOKUP(I188,SEV_20000!$B$2:$D$89,3,FALSE)</f>
        <v>Sí</v>
      </c>
      <c r="K188" s="4" t="s">
        <v>1066</v>
      </c>
      <c r="L188" s="4" t="s">
        <v>41</v>
      </c>
      <c r="M188" s="4" t="s">
        <v>1067</v>
      </c>
      <c r="N188" s="4" t="s">
        <v>1068</v>
      </c>
      <c r="O188" s="4" t="s">
        <v>1069</v>
      </c>
      <c r="P188" s="4" t="s">
        <v>1070</v>
      </c>
      <c r="Q188" s="4" t="s">
        <v>3</v>
      </c>
      <c r="R188" s="5" t="s">
        <v>42</v>
      </c>
      <c r="S188" s="4">
        <v>1970</v>
      </c>
      <c r="T188" s="5" t="s">
        <v>1071</v>
      </c>
      <c r="U188" s="5">
        <v>0</v>
      </c>
      <c r="V188" s="5">
        <v>58</v>
      </c>
      <c r="W188" s="4">
        <v>7</v>
      </c>
      <c r="X188" s="4" t="s">
        <v>4</v>
      </c>
      <c r="Y188" s="4" t="s">
        <v>5</v>
      </c>
      <c r="Z188" s="42" t="s">
        <v>5</v>
      </c>
      <c r="AA188" s="4"/>
      <c r="AB188" s="4" t="s">
        <v>8</v>
      </c>
      <c r="AC188" s="4" t="s">
        <v>8</v>
      </c>
      <c r="AD188" s="4" t="s">
        <v>17</v>
      </c>
      <c r="AE188" s="4" t="s">
        <v>8</v>
      </c>
      <c r="AF188" s="4" t="s">
        <v>7</v>
      </c>
      <c r="AG188" s="4" t="s">
        <v>5</v>
      </c>
      <c r="AH188" s="4" t="s">
        <v>18</v>
      </c>
      <c r="AI188" s="4" t="s">
        <v>5</v>
      </c>
      <c r="AJ188" s="4" t="s">
        <v>10</v>
      </c>
      <c r="AK188" s="4" t="s">
        <v>5</v>
      </c>
      <c r="AL188" s="4" t="s">
        <v>58</v>
      </c>
      <c r="AM188" s="4" t="s">
        <v>24</v>
      </c>
      <c r="AN188" s="4" t="s">
        <v>5</v>
      </c>
      <c r="AO188" s="4" t="s">
        <v>8</v>
      </c>
      <c r="AP188" s="5" t="s">
        <v>11</v>
      </c>
      <c r="AQ188" s="5">
        <v>0</v>
      </c>
      <c r="AR188" s="5">
        <v>0</v>
      </c>
      <c r="AS188" s="4">
        <v>0</v>
      </c>
      <c r="AT188" s="5" t="s">
        <v>11</v>
      </c>
      <c r="AU188" s="4">
        <v>0</v>
      </c>
      <c r="AV188" s="5" t="s">
        <v>5</v>
      </c>
      <c r="AW188" s="4">
        <v>20</v>
      </c>
      <c r="AX188" s="4" t="s">
        <v>5</v>
      </c>
      <c r="AY188" s="5" t="s">
        <v>26</v>
      </c>
      <c r="AZ188" s="4">
        <v>7</v>
      </c>
      <c r="BA188" s="4" t="s">
        <v>8</v>
      </c>
      <c r="BB188" s="5" t="s">
        <v>5</v>
      </c>
      <c r="BC188" s="5">
        <v>25</v>
      </c>
      <c r="BD188" s="4">
        <v>9</v>
      </c>
      <c r="BE188" s="4" t="s">
        <v>8</v>
      </c>
      <c r="BF188" s="4" t="s">
        <v>14</v>
      </c>
      <c r="BG188" s="4" t="s">
        <v>5</v>
      </c>
      <c r="BH188" s="4" t="s">
        <v>5</v>
      </c>
      <c r="BI188" s="4" t="s">
        <v>5</v>
      </c>
      <c r="BJ188" s="4" t="s">
        <v>8</v>
      </c>
      <c r="BK188" s="4" t="s">
        <v>5</v>
      </c>
      <c r="BL188" s="5" t="s">
        <v>5</v>
      </c>
      <c r="BM188" s="5">
        <v>7</v>
      </c>
      <c r="BN188" s="4">
        <v>6</v>
      </c>
      <c r="BO188" s="4" t="s">
        <v>8</v>
      </c>
      <c r="BP188" s="4" t="s">
        <v>11</v>
      </c>
      <c r="BQ188" s="4" t="s">
        <v>11</v>
      </c>
      <c r="BR188" s="4" t="s">
        <v>11</v>
      </c>
      <c r="BS188" s="5" t="s">
        <v>11</v>
      </c>
      <c r="BT188" s="5" t="s">
        <v>11</v>
      </c>
      <c r="BU188" s="5">
        <v>0</v>
      </c>
      <c r="BV188" s="5">
        <v>0</v>
      </c>
      <c r="BW188" s="4">
        <v>0</v>
      </c>
      <c r="BX188" s="5">
        <v>0</v>
      </c>
      <c r="BY188" s="5" t="s">
        <v>11</v>
      </c>
      <c r="BZ188" s="4">
        <v>0</v>
      </c>
      <c r="CA188" s="5">
        <v>0</v>
      </c>
      <c r="CB188" s="4" t="s">
        <v>8</v>
      </c>
      <c r="CC188" s="4">
        <v>0</v>
      </c>
      <c r="CD188" s="4" t="s">
        <v>8</v>
      </c>
      <c r="CE188" s="4" t="s">
        <v>11</v>
      </c>
      <c r="CF188" s="26" t="s">
        <v>8</v>
      </c>
      <c r="CG188" s="35" t="s">
        <v>1663</v>
      </c>
      <c r="CH188" s="27">
        <f>VLOOKUP(E188,Criterio_Invierno!$B$5:$C$8,2,0)</f>
        <v>7.5</v>
      </c>
      <c r="CI188" s="24">
        <f>+VLOOKUP(F188,Criterio_Invierno!$B$10:$C$13,2,0)</f>
        <v>5</v>
      </c>
      <c r="CJ188" s="29">
        <f>+IF(X188="Mañana y tarde",Criterio_Invierno!$C$16,IF(X188="Solo mañana",Criterio_Invierno!$C$15,Criterio_Invierno!$C$17))</f>
        <v>5</v>
      </c>
      <c r="CK188" s="24">
        <f>+IF(S188=0,Criterio_Invierno!$C$22,IF(S188&lt;Criterio_Invierno!$B$20,Criterio_Invierno!$C$20,IF(S188&lt;Criterio_Invierno!$B$21,Criterio_Invierno!$C$21,0)))*IF(AN188="SI",Criterio_Invierno!$F$20,Criterio_Invierno!$F$21)*IF(AI188="SI",Criterio_Invierno!$J$20,Criterio_Invierno!$J$21)</f>
        <v>60</v>
      </c>
      <c r="CL188" s="29">
        <f>(IF(AE188="NO",Criterio_Invierno!$C$25,IF(AE188="SI",Criterio_Invierno!$C$26,0))+VLOOKUP(AF188,Criterio_Invierno!$E$25:$F$29,2,FALSE)+IF(AK188="-",Criterio_Invierno!$I$30,IF(ISERROR(VLOOKUP(CONCATENATE(AL188,"-",AM188),Criterio_Invierno!$H$25:$I$29,2,FALSE)),Criterio_Invierno!$I$29,VLOOKUP(CONCATENATE(AL188,"-",AM188),Criterio_Invierno!$H$25:$I$29,2,FALSE))))*IF(AG188="SI",Criterio_Invierno!$L$25,Criterio_Invierno!$L$26)</f>
        <v>50</v>
      </c>
      <c r="CM188" s="24">
        <f>+IF(AR188&gt;Criterio_Invierno!$B$33,Criterio_Invierno!$C$33,0)+IF(AU188&gt;Criterio_Invierno!$E$33,Criterio_Invierno!$F$33,0)+IF(BG188="NO",Criterio_Invierno!$I$33,0)</f>
        <v>0</v>
      </c>
      <c r="CN188" s="24">
        <f>+IF(V188&gt;=Criterio_Invierno!$B$36,Criterio_Invierno!$C$37,IF(V188&gt;=Criterio_Invierno!$B$35,Criterio_Invierno!$C$36,Criterio_Invierno!$C$35))</f>
        <v>1</v>
      </c>
      <c r="CO188" s="30">
        <f>IF(CD188="-",Criterio_Invierno!$G$40,VLOOKUP(CE188,Criterio_Invierno!$B$39:$C$46,2,FALSE))</f>
        <v>1</v>
      </c>
      <c r="CP188" s="28">
        <f>+VLOOKUP(F188,Criterio_Verano!$B$5:$C$7,2,FALSE)</f>
        <v>40</v>
      </c>
      <c r="CQ188" s="24">
        <f>+IF(AA188="SI",Criterio_Verano!$C$10,IF(AB188="SI",Criterio_Verano!$C$13,IF(Z188="SI",Criterio_Verano!$C$11,Criterio_Verano!$D$12)))</f>
        <v>10</v>
      </c>
      <c r="CR188" s="24">
        <f>+IF(S188=0,Criterio_Verano!$C$18,IF(S188&lt;Criterio_Verano!$B$16,Criterio_Verano!$C$16,IF(S188&lt;Criterio_Verano!$B$17,Criterio_Verano!$C$17,Criterio_Verano!$C$18)))+IF(AE188="NO",Criterio_Verano!$F$17,Criterio_Verano!$F$16)</f>
        <v>15</v>
      </c>
      <c r="CS188" s="31">
        <f>+IF(AK188="NO",Criterio_Verano!$C$23,IF(AL188="PERSIANAS",Criterio_Verano!$C$21,Criterio_Verano!$C$22)+IF(AM188="DEFICIENTE",Criterio_Verano!$F$22,Criterio_Verano!$F$21))</f>
        <v>0</v>
      </c>
    </row>
    <row r="189" spans="1:97">
      <c r="A189" s="2" t="s">
        <v>314</v>
      </c>
      <c r="B189" s="4" t="s">
        <v>1</v>
      </c>
      <c r="C189" s="29">
        <f t="shared" si="8"/>
        <v>135</v>
      </c>
      <c r="D189" s="24">
        <f t="shared" si="9"/>
        <v>65</v>
      </c>
      <c r="E189" s="2" t="s">
        <v>139</v>
      </c>
      <c r="F189" s="3">
        <v>4</v>
      </c>
      <c r="G189" s="4" t="s">
        <v>315</v>
      </c>
      <c r="H189" s="4" t="s">
        <v>34</v>
      </c>
      <c r="I189" s="4" t="s">
        <v>316</v>
      </c>
      <c r="J189" s="29" t="str">
        <f>VLOOKUP(I189,SEV_20000!$B$2:$D$89,3,FALSE)</f>
        <v>Sí</v>
      </c>
      <c r="K189" s="4" t="s">
        <v>317</v>
      </c>
      <c r="L189" s="4" t="s">
        <v>2</v>
      </c>
      <c r="M189" s="4" t="s">
        <v>318</v>
      </c>
      <c r="N189" s="4" t="s">
        <v>319</v>
      </c>
      <c r="O189" s="4" t="s">
        <v>320</v>
      </c>
      <c r="P189" s="4" t="s">
        <v>321</v>
      </c>
      <c r="Q189" s="4" t="s">
        <v>3</v>
      </c>
      <c r="R189" s="5" t="s">
        <v>322</v>
      </c>
      <c r="S189" s="4">
        <v>1976</v>
      </c>
      <c r="T189" s="5" t="s">
        <v>323</v>
      </c>
      <c r="U189" s="5">
        <v>2009</v>
      </c>
      <c r="V189" s="5">
        <v>656</v>
      </c>
      <c r="W189" s="4">
        <v>37</v>
      </c>
      <c r="X189" s="4" t="s">
        <v>4</v>
      </c>
      <c r="Y189" s="4" t="s">
        <v>5</v>
      </c>
      <c r="Z189" s="42" t="s">
        <v>5</v>
      </c>
      <c r="AA189" s="4"/>
      <c r="AB189" s="4" t="s">
        <v>8</v>
      </c>
      <c r="AC189" s="4" t="s">
        <v>5</v>
      </c>
      <c r="AD189" s="4" t="s">
        <v>17</v>
      </c>
      <c r="AE189" s="4" t="s">
        <v>8</v>
      </c>
      <c r="AF189" s="4" t="s">
        <v>7</v>
      </c>
      <c r="AG189" s="4" t="s">
        <v>5</v>
      </c>
      <c r="AH189" s="4" t="s">
        <v>9</v>
      </c>
      <c r="AI189" s="4" t="s">
        <v>5</v>
      </c>
      <c r="AJ189" s="4" t="s">
        <v>10</v>
      </c>
      <c r="AK189" s="4" t="s">
        <v>5</v>
      </c>
      <c r="AL189" s="4" t="s">
        <v>23</v>
      </c>
      <c r="AM189" s="4" t="s">
        <v>24</v>
      </c>
      <c r="AN189" s="4" t="s">
        <v>8</v>
      </c>
      <c r="AO189" s="4" t="s">
        <v>8</v>
      </c>
      <c r="AP189" s="5" t="s">
        <v>11</v>
      </c>
      <c r="AQ189" s="5">
        <v>0</v>
      </c>
      <c r="AR189" s="5">
        <v>0</v>
      </c>
      <c r="AS189" s="4">
        <v>0</v>
      </c>
      <c r="AT189" s="5" t="s">
        <v>11</v>
      </c>
      <c r="AU189" s="4">
        <v>0</v>
      </c>
      <c r="AV189" s="5" t="s">
        <v>5</v>
      </c>
      <c r="AW189" s="4">
        <v>6</v>
      </c>
      <c r="AX189" s="4" t="s">
        <v>5</v>
      </c>
      <c r="AY189" s="5" t="s">
        <v>26</v>
      </c>
      <c r="AZ189" s="4">
        <v>14</v>
      </c>
      <c r="BA189" s="4" t="s">
        <v>8</v>
      </c>
      <c r="BB189" s="5" t="s">
        <v>8</v>
      </c>
      <c r="BC189" s="5">
        <v>10</v>
      </c>
      <c r="BD189" s="4">
        <v>4</v>
      </c>
      <c r="BE189" s="4" t="s">
        <v>8</v>
      </c>
      <c r="BF189" s="4" t="s">
        <v>14</v>
      </c>
      <c r="BG189" s="4" t="s">
        <v>5</v>
      </c>
      <c r="BH189" s="4" t="s">
        <v>8</v>
      </c>
      <c r="BI189" s="4" t="s">
        <v>11</v>
      </c>
      <c r="BJ189" s="4" t="s">
        <v>13</v>
      </c>
      <c r="BK189" s="4" t="s">
        <v>11</v>
      </c>
      <c r="BL189" s="5" t="s">
        <v>11</v>
      </c>
      <c r="BM189" s="5">
        <v>0</v>
      </c>
      <c r="BN189" s="4">
        <v>27</v>
      </c>
      <c r="BO189" s="4" t="s">
        <v>8</v>
      </c>
      <c r="BP189" s="4" t="s">
        <v>11</v>
      </c>
      <c r="BQ189" s="4" t="s">
        <v>11</v>
      </c>
      <c r="BR189" s="4" t="s">
        <v>11</v>
      </c>
      <c r="BS189" s="5" t="s">
        <v>11</v>
      </c>
      <c r="BT189" s="5" t="s">
        <v>11</v>
      </c>
      <c r="BU189" s="5">
        <v>0</v>
      </c>
      <c r="BV189" s="5">
        <v>0</v>
      </c>
      <c r="BW189" s="4">
        <v>0</v>
      </c>
      <c r="BX189" s="5">
        <v>0</v>
      </c>
      <c r="BY189" s="5" t="s">
        <v>11</v>
      </c>
      <c r="BZ189" s="4">
        <v>0</v>
      </c>
      <c r="CA189" s="5">
        <v>0</v>
      </c>
      <c r="CB189" s="4" t="s">
        <v>8</v>
      </c>
      <c r="CC189" s="4">
        <v>0</v>
      </c>
      <c r="CD189" s="4" t="s">
        <v>15</v>
      </c>
      <c r="CE189" s="4" t="s">
        <v>11</v>
      </c>
      <c r="CF189" s="26" t="s">
        <v>15</v>
      </c>
      <c r="CG189" s="35" t="s">
        <v>1546</v>
      </c>
      <c r="CH189" s="27">
        <f>VLOOKUP(E189,Criterio_Invierno!$B$5:$C$8,2,0)</f>
        <v>7.5</v>
      </c>
      <c r="CI189" s="24">
        <f>+VLOOKUP(F189,Criterio_Invierno!$B$10:$C$13,2,0)</f>
        <v>5</v>
      </c>
      <c r="CJ189" s="29">
        <f>+IF(X189="Mañana y tarde",Criterio_Invierno!$C$16,IF(X189="Solo mañana",Criterio_Invierno!$C$15,Criterio_Invierno!$C$17))</f>
        <v>5</v>
      </c>
      <c r="CK189" s="24">
        <f>+IF(S189=0,Criterio_Invierno!$C$22,IF(S189&lt;Criterio_Invierno!$B$20,Criterio_Invierno!$C$20,IF(S189&lt;Criterio_Invierno!$B$21,Criterio_Invierno!$C$21,0)))*IF(AN189="SI",Criterio_Invierno!$F$20,Criterio_Invierno!$F$21)*IF(AI189="SI",Criterio_Invierno!$J$20,Criterio_Invierno!$J$21)</f>
        <v>30</v>
      </c>
      <c r="CL189" s="29">
        <f>(IF(AE189="NO",Criterio_Invierno!$C$25,IF(AE189="SI",Criterio_Invierno!$C$26,0))+VLOOKUP(AF189,Criterio_Invierno!$E$25:$F$29,2,FALSE)+IF(AK189="-",Criterio_Invierno!$I$30,IF(ISERROR(VLOOKUP(CONCATENATE(AL189,"-",AM189),Criterio_Invierno!$H$25:$I$29,2,FALSE)),Criterio_Invierno!$I$29,VLOOKUP(CONCATENATE(AL189,"-",AM189),Criterio_Invierno!$H$25:$I$29,2,FALSE))))*IF(AG189="SI",Criterio_Invierno!$L$25,Criterio_Invierno!$L$26)</f>
        <v>20</v>
      </c>
      <c r="CM189" s="24">
        <f>+IF(AR189&gt;Criterio_Invierno!$B$33,Criterio_Invierno!$C$33,0)+IF(AU189&gt;Criterio_Invierno!$E$33,Criterio_Invierno!$F$33,0)+IF(BG189="NO",Criterio_Invierno!$I$33,0)</f>
        <v>0</v>
      </c>
      <c r="CN189" s="24">
        <f>+IF(V189&gt;=Criterio_Invierno!$B$36,Criterio_Invierno!$C$37,IF(V189&gt;=Criterio_Invierno!$B$35,Criterio_Invierno!$C$36,Criterio_Invierno!$C$35))</f>
        <v>2</v>
      </c>
      <c r="CO189" s="30">
        <f>IF(CD189="-",Criterio_Invierno!$G$40,VLOOKUP(CE189,Criterio_Invierno!$B$39:$C$46,2,FALSE))</f>
        <v>1</v>
      </c>
      <c r="CP189" s="28">
        <f>+VLOOKUP(F189,Criterio_Verano!$B$5:$C$7,2,FALSE)</f>
        <v>40</v>
      </c>
      <c r="CQ189" s="24">
        <f>+IF(AA189="SI",Criterio_Verano!$C$10,IF(AB189="SI",Criterio_Verano!$C$13,IF(Z189="SI",Criterio_Verano!$C$11,Criterio_Verano!$D$12)))</f>
        <v>10</v>
      </c>
      <c r="CR189" s="24">
        <f>+IF(S189=0,Criterio_Verano!$C$18,IF(S189&lt;Criterio_Verano!$B$16,Criterio_Verano!$C$16,IF(S189&lt;Criterio_Verano!$B$17,Criterio_Verano!$C$17,Criterio_Verano!$C$18)))+IF(AE189="NO",Criterio_Verano!$F$17,Criterio_Verano!$F$16)</f>
        <v>15</v>
      </c>
      <c r="CS189" s="31">
        <f>+IF(AK189="NO",Criterio_Verano!$C$23,IF(AL189="PERSIANAS",Criterio_Verano!$C$21,Criterio_Verano!$C$22)+IF(AM189="DEFICIENTE",Criterio_Verano!$F$22,Criterio_Verano!$F$21))</f>
        <v>0</v>
      </c>
    </row>
    <row r="190" spans="1:97">
      <c r="A190" s="2" t="s">
        <v>446</v>
      </c>
      <c r="B190" s="4" t="s">
        <v>1</v>
      </c>
      <c r="C190" s="29">
        <f t="shared" si="8"/>
        <v>42.5</v>
      </c>
      <c r="D190" s="24">
        <f t="shared" si="9"/>
        <v>62.5</v>
      </c>
      <c r="E190" s="2" t="s">
        <v>140</v>
      </c>
      <c r="F190" s="3">
        <v>4</v>
      </c>
      <c r="G190" s="4" t="s">
        <v>447</v>
      </c>
      <c r="H190" s="4" t="s">
        <v>34</v>
      </c>
      <c r="I190" s="4" t="s">
        <v>448</v>
      </c>
      <c r="J190" s="29" t="str">
        <f>VLOOKUP(I190,SEV_20000!$B$2:$D$89,3,FALSE)</f>
        <v>Sí</v>
      </c>
      <c r="K190" s="4" t="s">
        <v>449</v>
      </c>
      <c r="L190" s="4" t="s">
        <v>143</v>
      </c>
      <c r="M190" s="4" t="s">
        <v>450</v>
      </c>
      <c r="N190" s="4" t="s">
        <v>451</v>
      </c>
      <c r="O190" s="4" t="s">
        <v>452</v>
      </c>
      <c r="P190" s="4" t="s">
        <v>453</v>
      </c>
      <c r="Q190" s="4" t="s">
        <v>3</v>
      </c>
      <c r="R190" s="5" t="s">
        <v>333</v>
      </c>
      <c r="S190" s="4">
        <v>1987</v>
      </c>
      <c r="T190" s="5" t="s">
        <v>455</v>
      </c>
      <c r="U190" s="5">
        <v>2017</v>
      </c>
      <c r="V190" s="5">
        <v>31</v>
      </c>
      <c r="W190" s="4">
        <v>2</v>
      </c>
      <c r="X190" s="4" t="s">
        <v>16</v>
      </c>
      <c r="Y190" s="4" t="s">
        <v>5</v>
      </c>
      <c r="Z190" s="42" t="s">
        <v>5</v>
      </c>
      <c r="AA190" s="4"/>
      <c r="AB190" s="4" t="s">
        <v>8</v>
      </c>
      <c r="AC190" s="4" t="s">
        <v>5</v>
      </c>
      <c r="AD190" s="4" t="s">
        <v>6</v>
      </c>
      <c r="AE190" s="4" t="s">
        <v>5</v>
      </c>
      <c r="AF190" s="4" t="s">
        <v>7</v>
      </c>
      <c r="AG190" s="4" t="s">
        <v>8</v>
      </c>
      <c r="AH190" s="4" t="s">
        <v>18</v>
      </c>
      <c r="AI190" s="4" t="s">
        <v>8</v>
      </c>
      <c r="AJ190" s="4" t="s">
        <v>11</v>
      </c>
      <c r="AK190" s="4" t="s">
        <v>5</v>
      </c>
      <c r="AL190" s="4" t="s">
        <v>19</v>
      </c>
      <c r="AM190" s="4" t="s">
        <v>24</v>
      </c>
      <c r="AN190" s="4" t="s">
        <v>8</v>
      </c>
      <c r="AO190" s="4" t="s">
        <v>8</v>
      </c>
      <c r="AP190" s="5" t="s">
        <v>11</v>
      </c>
      <c r="AQ190" s="5">
        <v>0</v>
      </c>
      <c r="AR190" s="5">
        <v>0</v>
      </c>
      <c r="AS190" s="4">
        <v>0</v>
      </c>
      <c r="AT190" s="5" t="s">
        <v>11</v>
      </c>
      <c r="AU190" s="4">
        <v>0</v>
      </c>
      <c r="AV190" s="5" t="s">
        <v>8</v>
      </c>
      <c r="AW190" s="4">
        <v>0</v>
      </c>
      <c r="AX190" s="4" t="s">
        <v>8</v>
      </c>
      <c r="AY190" s="5" t="s">
        <v>11</v>
      </c>
      <c r="AZ190" s="4">
        <v>0</v>
      </c>
      <c r="BA190" s="4" t="s">
        <v>13</v>
      </c>
      <c r="BB190" s="5" t="s">
        <v>11</v>
      </c>
      <c r="BC190" s="5">
        <v>0</v>
      </c>
      <c r="BD190" s="4">
        <v>0</v>
      </c>
      <c r="BE190" s="4" t="s">
        <v>8</v>
      </c>
      <c r="BF190" s="4" t="s">
        <v>14</v>
      </c>
      <c r="BG190" s="4" t="s">
        <v>5</v>
      </c>
      <c r="BH190" s="4" t="s">
        <v>8</v>
      </c>
      <c r="BI190" s="4" t="s">
        <v>11</v>
      </c>
      <c r="BJ190" s="4" t="s">
        <v>13</v>
      </c>
      <c r="BK190" s="4" t="s">
        <v>11</v>
      </c>
      <c r="BL190" s="5" t="s">
        <v>11</v>
      </c>
      <c r="BM190" s="5">
        <v>2</v>
      </c>
      <c r="BN190" s="4">
        <v>2</v>
      </c>
      <c r="BO190" s="4" t="s">
        <v>8</v>
      </c>
      <c r="BP190" s="4" t="s">
        <v>11</v>
      </c>
      <c r="BQ190" s="4" t="s">
        <v>11</v>
      </c>
      <c r="BR190" s="4" t="s">
        <v>11</v>
      </c>
      <c r="BS190" s="5" t="s">
        <v>11</v>
      </c>
      <c r="BT190" s="5" t="s">
        <v>11</v>
      </c>
      <c r="BU190" s="5">
        <v>0</v>
      </c>
      <c r="BV190" s="5">
        <v>0</v>
      </c>
      <c r="BW190" s="4">
        <v>0</v>
      </c>
      <c r="BX190" s="5">
        <v>0</v>
      </c>
      <c r="BY190" s="5" t="s">
        <v>11</v>
      </c>
      <c r="BZ190" s="4">
        <v>0</v>
      </c>
      <c r="CA190" s="5">
        <v>0</v>
      </c>
      <c r="CB190" s="4" t="s">
        <v>8</v>
      </c>
      <c r="CC190" s="4">
        <v>0</v>
      </c>
      <c r="CD190" s="4" t="s">
        <v>15</v>
      </c>
      <c r="CE190" s="4" t="s">
        <v>11</v>
      </c>
      <c r="CF190" s="26" t="s">
        <v>15</v>
      </c>
      <c r="CG190" s="35" t="s">
        <v>1602</v>
      </c>
      <c r="CH190" s="27">
        <f>VLOOKUP(E190,Criterio_Invierno!$B$5:$C$8,2,0)</f>
        <v>10</v>
      </c>
      <c r="CI190" s="24">
        <f>+VLOOKUP(F190,Criterio_Invierno!$B$10:$C$13,2,0)</f>
        <v>5</v>
      </c>
      <c r="CJ190" s="29">
        <f>+IF(X190="Mañana y tarde",Criterio_Invierno!$C$16,IF(X190="Solo mañana",Criterio_Invierno!$C$15,Criterio_Invierno!$C$17))</f>
        <v>15</v>
      </c>
      <c r="CK190" s="24">
        <f>+IF(S190=0,Criterio_Invierno!$C$22,IF(S190&lt;Criterio_Invierno!$B$20,Criterio_Invierno!$C$20,IF(S190&lt;Criterio_Invierno!$B$21,Criterio_Invierno!$C$21,0)))*IF(AN190="SI",Criterio_Invierno!$F$20,Criterio_Invierno!$F$21)*IF(AI190="SI",Criterio_Invierno!$J$20,Criterio_Invierno!$J$21)</f>
        <v>7.5</v>
      </c>
      <c r="CL190" s="29">
        <f>(IF(AE190="NO",Criterio_Invierno!$C$25,IF(AE190="SI",Criterio_Invierno!$C$26,0))+VLOOKUP(AF190,Criterio_Invierno!$E$25:$F$29,2,FALSE)+IF(AK190="-",Criterio_Invierno!$I$30,IF(ISERROR(VLOOKUP(CONCATENATE(AL190,"-",AM190),Criterio_Invierno!$H$25:$I$29,2,FALSE)),Criterio_Invierno!$I$29,VLOOKUP(CONCATENATE(AL190,"-",AM190),Criterio_Invierno!$H$25:$I$29,2,FALSE))))*IF(AG190="SI",Criterio_Invierno!$L$25,Criterio_Invierno!$L$26)</f>
        <v>5</v>
      </c>
      <c r="CM190" s="24">
        <f>+IF(AR190&gt;Criterio_Invierno!$B$33,Criterio_Invierno!$C$33,0)+IF(AU190&gt;Criterio_Invierno!$E$33,Criterio_Invierno!$F$33,0)+IF(BG190="NO",Criterio_Invierno!$I$33,0)</f>
        <v>0</v>
      </c>
      <c r="CN190" s="24">
        <f>+IF(V190&gt;=Criterio_Invierno!$B$36,Criterio_Invierno!$C$37,IF(V190&gt;=Criterio_Invierno!$B$35,Criterio_Invierno!$C$36,Criterio_Invierno!$C$35))</f>
        <v>1</v>
      </c>
      <c r="CO190" s="30">
        <f>IF(CD190="-",Criterio_Invierno!$G$40,VLOOKUP(CE190,Criterio_Invierno!$B$39:$C$46,2,FALSE))</f>
        <v>1</v>
      </c>
      <c r="CP190" s="28">
        <f>+VLOOKUP(F190,Criterio_Verano!$B$5:$C$7,2,FALSE)</f>
        <v>40</v>
      </c>
      <c r="CQ190" s="24">
        <f>+IF(AA190="SI",Criterio_Verano!$C$10,IF(AB190="SI",Criterio_Verano!$C$13,IF(Z190="SI",Criterio_Verano!$C$11,Criterio_Verano!$D$12)))</f>
        <v>10</v>
      </c>
      <c r="CR190" s="24">
        <f>+IF(S190=0,Criterio_Verano!$C$18,IF(S190&lt;Criterio_Verano!$B$16,Criterio_Verano!$C$16,IF(S190&lt;Criterio_Verano!$B$17,Criterio_Verano!$C$17,Criterio_Verano!$C$18)))+IF(AE190="NO",Criterio_Verano!$F$17,Criterio_Verano!$F$16)</f>
        <v>2.5</v>
      </c>
      <c r="CS190" s="31">
        <f>+IF(AK190="NO",Criterio_Verano!$C$23,IF(AL190="PERSIANAS",Criterio_Verano!$C$21,Criterio_Verano!$C$22)+IF(AM190="DEFICIENTE",Criterio_Verano!$F$22,Criterio_Verano!$F$21))</f>
        <v>10</v>
      </c>
    </row>
    <row r="191" spans="1:97">
      <c r="A191" s="2" t="s">
        <v>184</v>
      </c>
      <c r="B191" s="4" t="s">
        <v>1</v>
      </c>
      <c r="C191" s="29">
        <f t="shared" si="8"/>
        <v>45</v>
      </c>
      <c r="D191" s="24">
        <f t="shared" si="9"/>
        <v>62.5</v>
      </c>
      <c r="E191" s="2" t="s">
        <v>139</v>
      </c>
      <c r="F191" s="3">
        <v>4</v>
      </c>
      <c r="G191" s="4" t="s">
        <v>185</v>
      </c>
      <c r="H191" s="4" t="s">
        <v>34</v>
      </c>
      <c r="I191" s="4" t="s">
        <v>186</v>
      </c>
      <c r="J191" s="29" t="str">
        <f>VLOOKUP(I191,SEV_20000!$B$2:$D$89,3,FALSE)</f>
        <v>Sí</v>
      </c>
      <c r="K191" s="4" t="s">
        <v>187</v>
      </c>
      <c r="L191" s="4" t="s">
        <v>2</v>
      </c>
      <c r="M191" s="4" t="s">
        <v>188</v>
      </c>
      <c r="N191" s="4" t="s">
        <v>189</v>
      </c>
      <c r="O191" s="4" t="s">
        <v>190</v>
      </c>
      <c r="P191" s="4" t="s">
        <v>191</v>
      </c>
      <c r="Q191" s="4" t="s">
        <v>3</v>
      </c>
      <c r="R191" s="5" t="s">
        <v>57</v>
      </c>
      <c r="S191" s="4">
        <v>1995</v>
      </c>
      <c r="T191" s="5" t="s">
        <v>192</v>
      </c>
      <c r="U191" s="5">
        <v>0</v>
      </c>
      <c r="V191" s="5">
        <v>196</v>
      </c>
      <c r="W191" s="4">
        <v>9</v>
      </c>
      <c r="X191" s="4" t="s">
        <v>4</v>
      </c>
      <c r="Y191" s="4" t="s">
        <v>5</v>
      </c>
      <c r="Z191" s="42" t="s">
        <v>5</v>
      </c>
      <c r="AA191" s="4"/>
      <c r="AB191" s="4" t="s">
        <v>8</v>
      </c>
      <c r="AC191" s="4" t="s">
        <v>5</v>
      </c>
      <c r="AD191" s="4" t="s">
        <v>6</v>
      </c>
      <c r="AE191" s="4" t="s">
        <v>8</v>
      </c>
      <c r="AF191" s="4" t="s">
        <v>22</v>
      </c>
      <c r="AG191" s="4" t="s">
        <v>8</v>
      </c>
      <c r="AH191" s="4" t="s">
        <v>9</v>
      </c>
      <c r="AI191" s="4" t="s">
        <v>8</v>
      </c>
      <c r="AJ191" s="4" t="s">
        <v>11</v>
      </c>
      <c r="AK191" s="4" t="s">
        <v>5</v>
      </c>
      <c r="AL191" s="4" t="s">
        <v>23</v>
      </c>
      <c r="AM191" s="4" t="s">
        <v>24</v>
      </c>
      <c r="AN191" s="4" t="s">
        <v>8</v>
      </c>
      <c r="AO191" s="4" t="s">
        <v>5</v>
      </c>
      <c r="AP191" s="5" t="s">
        <v>21</v>
      </c>
      <c r="AQ191" s="5">
        <v>3500</v>
      </c>
      <c r="AR191" s="5">
        <v>2</v>
      </c>
      <c r="AS191" s="4">
        <v>5</v>
      </c>
      <c r="AT191" s="5" t="s">
        <v>5</v>
      </c>
      <c r="AU191" s="4">
        <v>2</v>
      </c>
      <c r="AV191" s="5" t="s">
        <v>8</v>
      </c>
      <c r="AW191" s="4">
        <v>0</v>
      </c>
      <c r="AX191" s="4" t="s">
        <v>8</v>
      </c>
      <c r="AY191" s="5" t="s">
        <v>11</v>
      </c>
      <c r="AZ191" s="4">
        <v>0</v>
      </c>
      <c r="BA191" s="4" t="s">
        <v>13</v>
      </c>
      <c r="BB191" s="5" t="s">
        <v>11</v>
      </c>
      <c r="BC191" s="5">
        <v>0</v>
      </c>
      <c r="BD191" s="4">
        <v>0</v>
      </c>
      <c r="BE191" s="4" t="s">
        <v>8</v>
      </c>
      <c r="BF191" s="4" t="s">
        <v>14</v>
      </c>
      <c r="BG191" s="4" t="s">
        <v>5</v>
      </c>
      <c r="BH191" s="4" t="s">
        <v>5</v>
      </c>
      <c r="BI191" s="4" t="s">
        <v>8</v>
      </c>
      <c r="BJ191" s="4" t="s">
        <v>8</v>
      </c>
      <c r="BK191" s="4" t="s">
        <v>5</v>
      </c>
      <c r="BL191" s="5" t="s">
        <v>5</v>
      </c>
      <c r="BM191" s="5">
        <v>9</v>
      </c>
      <c r="BN191" s="4">
        <v>9</v>
      </c>
      <c r="BO191" s="4" t="s">
        <v>8</v>
      </c>
      <c r="BP191" s="4" t="s">
        <v>11</v>
      </c>
      <c r="BQ191" s="4" t="s">
        <v>11</v>
      </c>
      <c r="BR191" s="4" t="s">
        <v>11</v>
      </c>
      <c r="BS191" s="5" t="s">
        <v>11</v>
      </c>
      <c r="BT191" s="5" t="s">
        <v>11</v>
      </c>
      <c r="BU191" s="5">
        <v>0</v>
      </c>
      <c r="BV191" s="5">
        <v>0</v>
      </c>
      <c r="BW191" s="4">
        <v>0</v>
      </c>
      <c r="BX191" s="5">
        <v>0</v>
      </c>
      <c r="BY191" s="5" t="s">
        <v>11</v>
      </c>
      <c r="BZ191" s="4">
        <v>0</v>
      </c>
      <c r="CA191" s="5">
        <v>0</v>
      </c>
      <c r="CB191" s="4" t="s">
        <v>8</v>
      </c>
      <c r="CC191" s="4">
        <v>0</v>
      </c>
      <c r="CD191" s="4" t="s">
        <v>8</v>
      </c>
      <c r="CE191" s="4" t="s">
        <v>11</v>
      </c>
      <c r="CF191" s="26" t="s">
        <v>8</v>
      </c>
      <c r="CG191" s="35" t="s">
        <v>1529</v>
      </c>
      <c r="CH191" s="27">
        <f>VLOOKUP(E191,Criterio_Invierno!$B$5:$C$8,2,0)</f>
        <v>7.5</v>
      </c>
      <c r="CI191" s="24">
        <f>+VLOOKUP(F191,Criterio_Invierno!$B$10:$C$13,2,0)</f>
        <v>5</v>
      </c>
      <c r="CJ191" s="29">
        <f>+IF(X191="Mañana y tarde",Criterio_Invierno!$C$16,IF(X191="Solo mañana",Criterio_Invierno!$C$15,Criterio_Invierno!$C$17))</f>
        <v>5</v>
      </c>
      <c r="CK191" s="24">
        <f>+IF(S191=0,Criterio_Invierno!$C$22,IF(S191&lt;Criterio_Invierno!$B$20,Criterio_Invierno!$C$20,IF(S191&lt;Criterio_Invierno!$B$21,Criterio_Invierno!$C$21,0)))*IF(AN191="SI",Criterio_Invierno!$F$20,Criterio_Invierno!$F$21)*IF(AI191="SI",Criterio_Invierno!$J$20,Criterio_Invierno!$J$21)</f>
        <v>7.5</v>
      </c>
      <c r="CL191" s="29">
        <f>(IF(AE191="NO",Criterio_Invierno!$C$25,IF(AE191="SI",Criterio_Invierno!$C$26,0))+VLOOKUP(AF191,Criterio_Invierno!$E$25:$F$29,2,FALSE)+IF(AK191="-",Criterio_Invierno!$I$30,IF(ISERROR(VLOOKUP(CONCATENATE(AL191,"-",AM191),Criterio_Invierno!$H$25:$I$29,2,FALSE)),Criterio_Invierno!$I$29,VLOOKUP(CONCATENATE(AL191,"-",AM191),Criterio_Invierno!$H$25:$I$29,2,FALSE))))*IF(AG191="SI",Criterio_Invierno!$L$25,Criterio_Invierno!$L$26)</f>
        <v>20</v>
      </c>
      <c r="CM191" s="24">
        <f>+IF(AR191&gt;Criterio_Invierno!$B$33,Criterio_Invierno!$C$33,0)+IF(AU191&gt;Criterio_Invierno!$E$33,Criterio_Invierno!$F$33,0)+IF(BG191="NO",Criterio_Invierno!$I$33,0)</f>
        <v>0</v>
      </c>
      <c r="CN191" s="24">
        <f>+IF(V191&gt;=Criterio_Invierno!$B$36,Criterio_Invierno!$C$37,IF(V191&gt;=Criterio_Invierno!$B$35,Criterio_Invierno!$C$36,Criterio_Invierno!$C$35))</f>
        <v>1</v>
      </c>
      <c r="CO191" s="30">
        <f>IF(CD191="-",Criterio_Invierno!$G$40,VLOOKUP(CE191,Criterio_Invierno!$B$39:$C$46,2,FALSE))</f>
        <v>1</v>
      </c>
      <c r="CP191" s="28">
        <f>+VLOOKUP(F191,Criterio_Verano!$B$5:$C$7,2,FALSE)</f>
        <v>40</v>
      </c>
      <c r="CQ191" s="24">
        <f>+IF(AA191="SI",Criterio_Verano!$C$10,IF(AB191="SI",Criterio_Verano!$C$13,IF(Z191="SI",Criterio_Verano!$C$11,Criterio_Verano!$D$12)))</f>
        <v>10</v>
      </c>
      <c r="CR191" s="24">
        <f>+IF(S191=0,Criterio_Verano!$C$18,IF(S191&lt;Criterio_Verano!$B$16,Criterio_Verano!$C$16,IF(S191&lt;Criterio_Verano!$B$17,Criterio_Verano!$C$17,Criterio_Verano!$C$18)))+IF(AE191="NO",Criterio_Verano!$F$17,Criterio_Verano!$F$16)</f>
        <v>12.5</v>
      </c>
      <c r="CS191" s="31">
        <f>+IF(AK191="NO",Criterio_Verano!$C$23,IF(AL191="PERSIANAS",Criterio_Verano!$C$21,Criterio_Verano!$C$22)+IF(AM191="DEFICIENTE",Criterio_Verano!$F$22,Criterio_Verano!$F$21))</f>
        <v>0</v>
      </c>
    </row>
    <row r="192" spans="1:97">
      <c r="A192" s="2" t="s">
        <v>495</v>
      </c>
      <c r="B192" s="4" t="s">
        <v>1</v>
      </c>
      <c r="C192" s="29">
        <f t="shared" si="8"/>
        <v>60</v>
      </c>
      <c r="D192" s="24">
        <f t="shared" si="9"/>
        <v>62.5</v>
      </c>
      <c r="E192" s="2" t="s">
        <v>139</v>
      </c>
      <c r="F192" s="3">
        <v>3</v>
      </c>
      <c r="G192" s="4" t="s">
        <v>496</v>
      </c>
      <c r="H192" s="4" t="s">
        <v>34</v>
      </c>
      <c r="I192" s="4" t="s">
        <v>497</v>
      </c>
      <c r="J192" s="29" t="str">
        <f>VLOOKUP(I192,SEV_20000!$B$2:$D$89,3,FALSE)</f>
        <v>Sí</v>
      </c>
      <c r="K192" s="4" t="s">
        <v>498</v>
      </c>
      <c r="L192" s="4" t="s">
        <v>41</v>
      </c>
      <c r="M192" s="4" t="s">
        <v>499</v>
      </c>
      <c r="N192" s="4" t="s">
        <v>500</v>
      </c>
      <c r="O192" s="4" t="s">
        <v>501</v>
      </c>
      <c r="P192" s="4" t="s">
        <v>502</v>
      </c>
      <c r="Q192" s="4" t="s">
        <v>30</v>
      </c>
      <c r="R192" s="5" t="s">
        <v>503</v>
      </c>
      <c r="S192" s="4">
        <v>1978</v>
      </c>
      <c r="T192" s="5" t="s">
        <v>13</v>
      </c>
      <c r="U192" s="5">
        <v>0</v>
      </c>
      <c r="V192" s="5">
        <v>130</v>
      </c>
      <c r="W192" s="4">
        <v>15</v>
      </c>
      <c r="X192" s="4" t="s">
        <v>4</v>
      </c>
      <c r="Y192" s="4" t="s">
        <v>8</v>
      </c>
      <c r="Z192" s="38" t="s">
        <v>5</v>
      </c>
      <c r="AA192" s="4"/>
      <c r="AB192" s="4" t="s">
        <v>5</v>
      </c>
      <c r="AC192" s="4" t="s">
        <v>8</v>
      </c>
      <c r="AD192" s="4" t="s">
        <v>6</v>
      </c>
      <c r="AE192" s="4" t="s">
        <v>8</v>
      </c>
      <c r="AF192" s="4" t="s">
        <v>7</v>
      </c>
      <c r="AG192" s="4" t="s">
        <v>5</v>
      </c>
      <c r="AH192" s="4" t="s">
        <v>18</v>
      </c>
      <c r="AI192" s="4" t="s">
        <v>5</v>
      </c>
      <c r="AJ192" s="4" t="s">
        <v>10</v>
      </c>
      <c r="AK192" s="4" t="s">
        <v>5</v>
      </c>
      <c r="AL192" s="4" t="s">
        <v>19</v>
      </c>
      <c r="AM192" s="4" t="s">
        <v>24</v>
      </c>
      <c r="AN192" s="4" t="s">
        <v>8</v>
      </c>
      <c r="AO192" s="4" t="s">
        <v>8</v>
      </c>
      <c r="AP192" s="5" t="s">
        <v>11</v>
      </c>
      <c r="AQ192" s="5">
        <v>0</v>
      </c>
      <c r="AR192" s="5">
        <v>0</v>
      </c>
      <c r="AS192" s="4">
        <v>0</v>
      </c>
      <c r="AT192" s="5" t="s">
        <v>11</v>
      </c>
      <c r="AU192" s="4">
        <v>0</v>
      </c>
      <c r="AV192" s="5" t="s">
        <v>5</v>
      </c>
      <c r="AW192" s="4">
        <v>10</v>
      </c>
      <c r="AX192" s="4" t="s">
        <v>5</v>
      </c>
      <c r="AY192" s="5" t="s">
        <v>26</v>
      </c>
      <c r="AZ192" s="4">
        <v>11</v>
      </c>
      <c r="BA192" s="4" t="s">
        <v>8</v>
      </c>
      <c r="BB192" s="5" t="s">
        <v>8</v>
      </c>
      <c r="BC192" s="5">
        <v>8</v>
      </c>
      <c r="BD192" s="4">
        <v>6</v>
      </c>
      <c r="BE192" s="4" t="s">
        <v>8</v>
      </c>
      <c r="BF192" s="4" t="s">
        <v>14</v>
      </c>
      <c r="BG192" s="4" t="s">
        <v>5</v>
      </c>
      <c r="BH192" s="4" t="s">
        <v>8</v>
      </c>
      <c r="BI192" s="4" t="s">
        <v>11</v>
      </c>
      <c r="BJ192" s="4" t="s">
        <v>13</v>
      </c>
      <c r="BK192" s="4" t="s">
        <v>11</v>
      </c>
      <c r="BL192" s="5" t="s">
        <v>11</v>
      </c>
      <c r="BM192" s="5">
        <v>0</v>
      </c>
      <c r="BN192" s="4">
        <v>4</v>
      </c>
      <c r="BO192" s="4" t="s">
        <v>8</v>
      </c>
      <c r="BP192" s="4" t="s">
        <v>11</v>
      </c>
      <c r="BQ192" s="4" t="s">
        <v>11</v>
      </c>
      <c r="BR192" s="4" t="s">
        <v>11</v>
      </c>
      <c r="BS192" s="5" t="s">
        <v>11</v>
      </c>
      <c r="BT192" s="5" t="s">
        <v>11</v>
      </c>
      <c r="BU192" s="5">
        <v>0</v>
      </c>
      <c r="BV192" s="5">
        <v>0</v>
      </c>
      <c r="BW192" s="4">
        <v>0</v>
      </c>
      <c r="BX192" s="5">
        <v>0</v>
      </c>
      <c r="BY192" s="5" t="s">
        <v>11</v>
      </c>
      <c r="BZ192" s="4">
        <v>0</v>
      </c>
      <c r="CA192" s="5">
        <v>0</v>
      </c>
      <c r="CB192" s="4" t="s">
        <v>8</v>
      </c>
      <c r="CC192" s="4">
        <v>0</v>
      </c>
      <c r="CD192" s="4" t="s">
        <v>8</v>
      </c>
      <c r="CE192" s="4" t="s">
        <v>11</v>
      </c>
      <c r="CF192" s="26" t="s">
        <v>8</v>
      </c>
      <c r="CG192" s="35" t="s">
        <v>1718</v>
      </c>
      <c r="CH192" s="27">
        <f>VLOOKUP(E192,Criterio_Invierno!$B$5:$C$8,2,0)</f>
        <v>7.5</v>
      </c>
      <c r="CI192" s="24">
        <f>+VLOOKUP(F192,Criterio_Invierno!$B$10:$C$13,2,0)</f>
        <v>2.5</v>
      </c>
      <c r="CJ192" s="29">
        <f>+IF(X192="Mañana y tarde",Criterio_Invierno!$C$16,IF(X192="Solo mañana",Criterio_Invierno!$C$15,Criterio_Invierno!$C$17))</f>
        <v>5</v>
      </c>
      <c r="CK192" s="24">
        <f>+IF(S192=0,Criterio_Invierno!$C$22,IF(S192&lt;Criterio_Invierno!$B$20,Criterio_Invierno!$C$20,IF(S192&lt;Criterio_Invierno!$B$21,Criterio_Invierno!$C$21,0)))*IF(AN192="SI",Criterio_Invierno!$F$20,Criterio_Invierno!$F$21)*IF(AI192="SI",Criterio_Invierno!$J$20,Criterio_Invierno!$J$21)</f>
        <v>15</v>
      </c>
      <c r="CL192" s="29">
        <f>(IF(AE192="NO",Criterio_Invierno!$C$25,IF(AE192="SI",Criterio_Invierno!$C$26,0))+VLOOKUP(AF192,Criterio_Invierno!$E$25:$F$29,2,FALSE)+IF(AK192="-",Criterio_Invierno!$I$30,IF(ISERROR(VLOOKUP(CONCATENATE(AL192,"-",AM192),Criterio_Invierno!$H$25:$I$29,2,FALSE)),Criterio_Invierno!$I$29,VLOOKUP(CONCATENATE(AL192,"-",AM192),Criterio_Invierno!$H$25:$I$29,2,FALSE))))*IF(AG192="SI",Criterio_Invierno!$L$25,Criterio_Invierno!$L$26)</f>
        <v>30</v>
      </c>
      <c r="CM192" s="24">
        <f>+IF(AR192&gt;Criterio_Invierno!$B$33,Criterio_Invierno!$C$33,0)+IF(AU192&gt;Criterio_Invierno!$E$33,Criterio_Invierno!$F$33,0)+IF(BG192="NO",Criterio_Invierno!$I$33,0)</f>
        <v>0</v>
      </c>
      <c r="CN192" s="24">
        <f>+IF(V192&gt;=Criterio_Invierno!$B$36,Criterio_Invierno!$C$37,IF(V192&gt;=Criterio_Invierno!$B$35,Criterio_Invierno!$C$36,Criterio_Invierno!$C$35))</f>
        <v>1</v>
      </c>
      <c r="CO192" s="30">
        <f>IF(CD192="-",Criterio_Invierno!$G$40,VLOOKUP(CE192,Criterio_Invierno!$B$39:$C$46,2,FALSE))</f>
        <v>1</v>
      </c>
      <c r="CP192" s="28">
        <f>+VLOOKUP(F192,Criterio_Verano!$B$5:$C$7,2,FALSE)</f>
        <v>20</v>
      </c>
      <c r="CQ192" s="24">
        <f>+IF(AA192="SI",Criterio_Verano!$C$10,IF(AB192="SI",Criterio_Verano!$C$13,IF(Z192="SI",Criterio_Verano!$C$11,Criterio_Verano!$D$12)))</f>
        <v>20</v>
      </c>
      <c r="CR192" s="24">
        <f>+IF(S192=0,Criterio_Verano!$C$18,IF(S192&lt;Criterio_Verano!$B$16,Criterio_Verano!$C$16,IF(S192&lt;Criterio_Verano!$B$17,Criterio_Verano!$C$17,Criterio_Verano!$C$18)))+IF(AE192="NO",Criterio_Verano!$F$17,Criterio_Verano!$F$16)</f>
        <v>12.5</v>
      </c>
      <c r="CS192" s="31">
        <f>+IF(AK192="NO",Criterio_Verano!$C$23,IF(AL192="PERSIANAS",Criterio_Verano!$C$21,Criterio_Verano!$C$22)+IF(AM192="DEFICIENTE",Criterio_Verano!$F$22,Criterio_Verano!$F$21))</f>
        <v>10</v>
      </c>
    </row>
    <row r="193" spans="1:97">
      <c r="A193" s="2" t="s">
        <v>206</v>
      </c>
      <c r="B193" s="4" t="s">
        <v>1</v>
      </c>
      <c r="C193" s="29">
        <f t="shared" si="8"/>
        <v>55</v>
      </c>
      <c r="D193" s="24">
        <f t="shared" si="9"/>
        <v>62.5</v>
      </c>
      <c r="E193" s="2" t="s">
        <v>140</v>
      </c>
      <c r="F193" s="3">
        <v>4</v>
      </c>
      <c r="G193" s="4" t="s">
        <v>207</v>
      </c>
      <c r="H193" s="4" t="s">
        <v>34</v>
      </c>
      <c r="I193" s="4" t="s">
        <v>208</v>
      </c>
      <c r="J193" s="29" t="str">
        <f>VLOOKUP(I193,SEV_20000!$B$2:$D$89,3,FALSE)</f>
        <v>Sí</v>
      </c>
      <c r="K193" s="4" t="s">
        <v>209</v>
      </c>
      <c r="L193" s="4" t="s">
        <v>2</v>
      </c>
      <c r="M193" s="4" t="s">
        <v>210</v>
      </c>
      <c r="N193" s="4" t="s">
        <v>211</v>
      </c>
      <c r="O193" s="4" t="s">
        <v>212</v>
      </c>
      <c r="P193" s="4" t="s">
        <v>213</v>
      </c>
      <c r="Q193" s="4" t="s">
        <v>3</v>
      </c>
      <c r="R193" s="5" t="s">
        <v>205</v>
      </c>
      <c r="S193" s="4">
        <v>1985</v>
      </c>
      <c r="T193" s="5" t="s">
        <v>13</v>
      </c>
      <c r="U193" s="5">
        <v>0</v>
      </c>
      <c r="V193" s="5">
        <v>51</v>
      </c>
      <c r="W193" s="4">
        <v>6</v>
      </c>
      <c r="X193" s="4" t="s">
        <v>4</v>
      </c>
      <c r="Y193" s="4" t="s">
        <v>8</v>
      </c>
      <c r="Z193" s="42" t="s">
        <v>5</v>
      </c>
      <c r="AA193" s="4"/>
      <c r="AB193" s="4" t="s">
        <v>8</v>
      </c>
      <c r="AC193" s="4" t="s">
        <v>8</v>
      </c>
      <c r="AD193" s="4" t="s">
        <v>17</v>
      </c>
      <c r="AE193" s="4" t="s">
        <v>8</v>
      </c>
      <c r="AF193" s="4" t="s">
        <v>22</v>
      </c>
      <c r="AG193" s="4" t="s">
        <v>8</v>
      </c>
      <c r="AH193" s="4" t="s">
        <v>18</v>
      </c>
      <c r="AI193" s="4" t="s">
        <v>5</v>
      </c>
      <c r="AJ193" s="4" t="s">
        <v>10</v>
      </c>
      <c r="AK193" s="4" t="s">
        <v>5</v>
      </c>
      <c r="AL193" s="4" t="s">
        <v>23</v>
      </c>
      <c r="AM193" s="4" t="s">
        <v>24</v>
      </c>
      <c r="AN193" s="4" t="s">
        <v>8</v>
      </c>
      <c r="AO193" s="4" t="s">
        <v>8</v>
      </c>
      <c r="AP193" s="5" t="s">
        <v>11</v>
      </c>
      <c r="AQ193" s="5">
        <v>0</v>
      </c>
      <c r="AR193" s="5">
        <v>0</v>
      </c>
      <c r="AS193" s="4">
        <v>0</v>
      </c>
      <c r="AT193" s="5" t="s">
        <v>11</v>
      </c>
      <c r="AU193" s="4">
        <v>0</v>
      </c>
      <c r="AV193" s="5" t="s">
        <v>5</v>
      </c>
      <c r="AW193" s="4">
        <v>0</v>
      </c>
      <c r="AX193" s="4" t="s">
        <v>8</v>
      </c>
      <c r="AY193" s="5" t="s">
        <v>11</v>
      </c>
      <c r="AZ193" s="4">
        <v>0</v>
      </c>
      <c r="BA193" s="4" t="s">
        <v>13</v>
      </c>
      <c r="BB193" s="5" t="s">
        <v>11</v>
      </c>
      <c r="BC193" s="5">
        <v>0</v>
      </c>
      <c r="BD193" s="4">
        <v>0</v>
      </c>
      <c r="BE193" s="4" t="s">
        <v>8</v>
      </c>
      <c r="BF193" s="4" t="s">
        <v>14</v>
      </c>
      <c r="BG193" s="4" t="s">
        <v>5</v>
      </c>
      <c r="BH193" s="4" t="s">
        <v>8</v>
      </c>
      <c r="BI193" s="4" t="s">
        <v>11</v>
      </c>
      <c r="BJ193" s="4" t="s">
        <v>13</v>
      </c>
      <c r="BK193" s="4" t="s">
        <v>11</v>
      </c>
      <c r="BL193" s="5" t="s">
        <v>11</v>
      </c>
      <c r="BM193" s="5">
        <v>0</v>
      </c>
      <c r="BN193" s="4">
        <v>2</v>
      </c>
      <c r="BO193" s="4" t="s">
        <v>8</v>
      </c>
      <c r="BP193" s="4" t="s">
        <v>11</v>
      </c>
      <c r="BQ193" s="4" t="s">
        <v>11</v>
      </c>
      <c r="BR193" s="4" t="s">
        <v>11</v>
      </c>
      <c r="BS193" s="5" t="s">
        <v>11</v>
      </c>
      <c r="BT193" s="5" t="s">
        <v>11</v>
      </c>
      <c r="BU193" s="5">
        <v>0</v>
      </c>
      <c r="BV193" s="5">
        <v>0</v>
      </c>
      <c r="BW193" s="4">
        <v>0</v>
      </c>
      <c r="BX193" s="5">
        <v>0</v>
      </c>
      <c r="BY193" s="5" t="s">
        <v>11</v>
      </c>
      <c r="BZ193" s="4">
        <v>0</v>
      </c>
      <c r="CA193" s="5">
        <v>0</v>
      </c>
      <c r="CB193" s="4" t="s">
        <v>8</v>
      </c>
      <c r="CC193" s="4">
        <v>0</v>
      </c>
      <c r="CD193" s="4" t="s">
        <v>15</v>
      </c>
      <c r="CE193" s="4" t="s">
        <v>11</v>
      </c>
      <c r="CF193" s="26" t="s">
        <v>8</v>
      </c>
      <c r="CG193" s="35" t="s">
        <v>1533</v>
      </c>
      <c r="CH193" s="27">
        <f>VLOOKUP(E193,Criterio_Invierno!$B$5:$C$8,2,0)</f>
        <v>10</v>
      </c>
      <c r="CI193" s="24">
        <f>+VLOOKUP(F193,Criterio_Invierno!$B$10:$C$13,2,0)</f>
        <v>5</v>
      </c>
      <c r="CJ193" s="29">
        <f>+IF(X193="Mañana y tarde",Criterio_Invierno!$C$16,IF(X193="Solo mañana",Criterio_Invierno!$C$15,Criterio_Invierno!$C$17))</f>
        <v>5</v>
      </c>
      <c r="CK193" s="24">
        <f>+IF(S193=0,Criterio_Invierno!$C$22,IF(S193&lt;Criterio_Invierno!$B$20,Criterio_Invierno!$C$20,IF(S193&lt;Criterio_Invierno!$B$21,Criterio_Invierno!$C$21,0)))*IF(AN193="SI",Criterio_Invierno!$F$20,Criterio_Invierno!$F$21)*IF(AI193="SI",Criterio_Invierno!$J$20,Criterio_Invierno!$J$21)</f>
        <v>15</v>
      </c>
      <c r="CL193" s="29">
        <f>(IF(AE193="NO",Criterio_Invierno!$C$25,IF(AE193="SI",Criterio_Invierno!$C$26,0))+VLOOKUP(AF193,Criterio_Invierno!$E$25:$F$29,2,FALSE)+IF(AK193="-",Criterio_Invierno!$I$30,IF(ISERROR(VLOOKUP(CONCATENATE(AL193,"-",AM193),Criterio_Invierno!$H$25:$I$29,2,FALSE)),Criterio_Invierno!$I$29,VLOOKUP(CONCATENATE(AL193,"-",AM193),Criterio_Invierno!$H$25:$I$29,2,FALSE))))*IF(AG193="SI",Criterio_Invierno!$L$25,Criterio_Invierno!$L$26)</f>
        <v>20</v>
      </c>
      <c r="CM193" s="24">
        <f>+IF(AR193&gt;Criterio_Invierno!$B$33,Criterio_Invierno!$C$33,0)+IF(AU193&gt;Criterio_Invierno!$E$33,Criterio_Invierno!$F$33,0)+IF(BG193="NO",Criterio_Invierno!$I$33,0)</f>
        <v>0</v>
      </c>
      <c r="CN193" s="24">
        <f>+IF(V193&gt;=Criterio_Invierno!$B$36,Criterio_Invierno!$C$37,IF(V193&gt;=Criterio_Invierno!$B$35,Criterio_Invierno!$C$36,Criterio_Invierno!$C$35))</f>
        <v>1</v>
      </c>
      <c r="CO193" s="30">
        <f>IF(CD193="-",Criterio_Invierno!$G$40,VLOOKUP(CE193,Criterio_Invierno!$B$39:$C$46,2,FALSE))</f>
        <v>1</v>
      </c>
      <c r="CP193" s="28">
        <f>+VLOOKUP(F193,Criterio_Verano!$B$5:$C$7,2,FALSE)</f>
        <v>40</v>
      </c>
      <c r="CQ193" s="24">
        <f>+IF(AA193="SI",Criterio_Verano!$C$10,IF(AB193="SI",Criterio_Verano!$C$13,IF(Z193="SI",Criterio_Verano!$C$11,Criterio_Verano!$D$12)))</f>
        <v>10</v>
      </c>
      <c r="CR193" s="24">
        <f>+IF(S193=0,Criterio_Verano!$C$18,IF(S193&lt;Criterio_Verano!$B$16,Criterio_Verano!$C$16,IF(S193&lt;Criterio_Verano!$B$17,Criterio_Verano!$C$17,Criterio_Verano!$C$18)))+IF(AE193="NO",Criterio_Verano!$F$17,Criterio_Verano!$F$16)</f>
        <v>12.5</v>
      </c>
      <c r="CS193" s="31">
        <f>+IF(AK193="NO",Criterio_Verano!$C$23,IF(AL193="PERSIANAS",Criterio_Verano!$C$21,Criterio_Verano!$C$22)+IF(AM193="DEFICIENTE",Criterio_Verano!$F$22,Criterio_Verano!$F$21))</f>
        <v>0</v>
      </c>
    </row>
    <row r="194" spans="1:97">
      <c r="A194" s="2" t="s">
        <v>476</v>
      </c>
      <c r="B194" s="4" t="s">
        <v>1</v>
      </c>
      <c r="C194" s="29">
        <f t="shared" si="8"/>
        <v>70</v>
      </c>
      <c r="D194" s="24">
        <f t="shared" si="9"/>
        <v>62.5</v>
      </c>
      <c r="E194" s="2" t="s">
        <v>140</v>
      </c>
      <c r="F194" s="3">
        <v>4</v>
      </c>
      <c r="G194" s="4" t="s">
        <v>477</v>
      </c>
      <c r="H194" s="4" t="s">
        <v>34</v>
      </c>
      <c r="I194" s="4" t="s">
        <v>85</v>
      </c>
      <c r="J194" s="29" t="str">
        <f>VLOOKUP(I194,SEV_20000!$B$2:$D$89,3,FALSE)</f>
        <v>Sí</v>
      </c>
      <c r="K194" s="4" t="s">
        <v>478</v>
      </c>
      <c r="L194" s="4" t="s">
        <v>2</v>
      </c>
      <c r="M194" s="4" t="s">
        <v>479</v>
      </c>
      <c r="N194" s="4" t="s">
        <v>480</v>
      </c>
      <c r="O194" s="4" t="s">
        <v>481</v>
      </c>
      <c r="P194" s="4" t="s">
        <v>482</v>
      </c>
      <c r="Q194" s="4" t="s">
        <v>3</v>
      </c>
      <c r="R194" s="5" t="s">
        <v>32</v>
      </c>
      <c r="S194" s="4">
        <v>1984</v>
      </c>
      <c r="T194" s="5" t="s">
        <v>483</v>
      </c>
      <c r="U194" s="5">
        <v>1984</v>
      </c>
      <c r="V194" s="5">
        <v>98</v>
      </c>
      <c r="W194" s="4">
        <v>9</v>
      </c>
      <c r="X194" s="4" t="s">
        <v>4</v>
      </c>
      <c r="Y194" s="4" t="s">
        <v>8</v>
      </c>
      <c r="Z194" s="42" t="s">
        <v>5</v>
      </c>
      <c r="AA194" s="4"/>
      <c r="AB194" s="4" t="s">
        <v>8</v>
      </c>
      <c r="AC194" s="4" t="s">
        <v>8</v>
      </c>
      <c r="AD194" s="4" t="s">
        <v>17</v>
      </c>
      <c r="AE194" s="4" t="s">
        <v>8</v>
      </c>
      <c r="AF194" s="4" t="s">
        <v>7</v>
      </c>
      <c r="AG194" s="4" t="s">
        <v>5</v>
      </c>
      <c r="AH194" s="4" t="s">
        <v>9</v>
      </c>
      <c r="AI194" s="4" t="s">
        <v>5</v>
      </c>
      <c r="AJ194" s="4" t="s">
        <v>29</v>
      </c>
      <c r="AK194" s="4" t="s">
        <v>5</v>
      </c>
      <c r="AL194" s="4" t="s">
        <v>23</v>
      </c>
      <c r="AM194" s="4" t="s">
        <v>24</v>
      </c>
      <c r="AN194" s="4" t="s">
        <v>5</v>
      </c>
      <c r="AO194" s="4" t="s">
        <v>8</v>
      </c>
      <c r="AP194" s="5" t="s">
        <v>11</v>
      </c>
      <c r="AQ194" s="5">
        <v>0</v>
      </c>
      <c r="AR194" s="5">
        <v>0</v>
      </c>
      <c r="AS194" s="4">
        <v>0</v>
      </c>
      <c r="AT194" s="5" t="s">
        <v>11</v>
      </c>
      <c r="AU194" s="4">
        <v>0</v>
      </c>
      <c r="AV194" s="5" t="s">
        <v>5</v>
      </c>
      <c r="AW194" s="4">
        <v>5</v>
      </c>
      <c r="AX194" s="4" t="s">
        <v>5</v>
      </c>
      <c r="AY194" s="5" t="s">
        <v>26</v>
      </c>
      <c r="AZ194" s="4">
        <v>2</v>
      </c>
      <c r="BA194" s="4" t="s">
        <v>8</v>
      </c>
      <c r="BB194" s="5" t="s">
        <v>8</v>
      </c>
      <c r="BC194" s="5">
        <v>1</v>
      </c>
      <c r="BD194" s="4">
        <v>4</v>
      </c>
      <c r="BE194" s="4" t="s">
        <v>8</v>
      </c>
      <c r="BF194" s="4" t="s">
        <v>14</v>
      </c>
      <c r="BG194" s="4" t="s">
        <v>5</v>
      </c>
      <c r="BH194" s="4" t="s">
        <v>5</v>
      </c>
      <c r="BI194" s="4" t="s">
        <v>8</v>
      </c>
      <c r="BJ194" s="4" t="s">
        <v>8</v>
      </c>
      <c r="BK194" s="4" t="s">
        <v>5</v>
      </c>
      <c r="BL194" s="5" t="s">
        <v>8</v>
      </c>
      <c r="BM194" s="5">
        <v>9</v>
      </c>
      <c r="BN194" s="4">
        <v>8</v>
      </c>
      <c r="BO194" s="4" t="s">
        <v>8</v>
      </c>
      <c r="BP194" s="4" t="s">
        <v>11</v>
      </c>
      <c r="BQ194" s="4" t="s">
        <v>11</v>
      </c>
      <c r="BR194" s="4" t="s">
        <v>11</v>
      </c>
      <c r="BS194" s="5" t="s">
        <v>11</v>
      </c>
      <c r="BT194" s="5" t="s">
        <v>11</v>
      </c>
      <c r="BU194" s="5">
        <v>0</v>
      </c>
      <c r="BV194" s="5">
        <v>0</v>
      </c>
      <c r="BW194" s="4">
        <v>0</v>
      </c>
      <c r="BX194" s="5">
        <v>0</v>
      </c>
      <c r="BY194" s="5" t="s">
        <v>11</v>
      </c>
      <c r="BZ194" s="4">
        <v>0</v>
      </c>
      <c r="CA194" s="5">
        <v>0</v>
      </c>
      <c r="CB194" s="4" t="s">
        <v>8</v>
      </c>
      <c r="CC194" s="4">
        <v>0</v>
      </c>
      <c r="CD194" s="4" t="s">
        <v>8</v>
      </c>
      <c r="CE194" s="4" t="s">
        <v>11</v>
      </c>
      <c r="CF194" s="26" t="s">
        <v>8</v>
      </c>
      <c r="CG194" s="35" t="s">
        <v>1610</v>
      </c>
      <c r="CH194" s="27">
        <f>VLOOKUP(E194,Criterio_Invierno!$B$5:$C$8,2,0)</f>
        <v>10</v>
      </c>
      <c r="CI194" s="24">
        <f>+VLOOKUP(F194,Criterio_Invierno!$B$10:$C$13,2,0)</f>
        <v>5</v>
      </c>
      <c r="CJ194" s="29">
        <f>+IF(X194="Mañana y tarde",Criterio_Invierno!$C$16,IF(X194="Solo mañana",Criterio_Invierno!$C$15,Criterio_Invierno!$C$17))</f>
        <v>5</v>
      </c>
      <c r="CK194" s="24">
        <f>+IF(S194=0,Criterio_Invierno!$C$22,IF(S194&lt;Criterio_Invierno!$B$20,Criterio_Invierno!$C$20,IF(S194&lt;Criterio_Invierno!$B$21,Criterio_Invierno!$C$21,0)))*IF(AN194="SI",Criterio_Invierno!$F$20,Criterio_Invierno!$F$21)*IF(AI194="SI",Criterio_Invierno!$J$20,Criterio_Invierno!$J$21)</f>
        <v>30</v>
      </c>
      <c r="CL194" s="29">
        <f>(IF(AE194="NO",Criterio_Invierno!$C$25,IF(AE194="SI",Criterio_Invierno!$C$26,0))+VLOOKUP(AF194,Criterio_Invierno!$E$25:$F$29,2,FALSE)+IF(AK194="-",Criterio_Invierno!$I$30,IF(ISERROR(VLOOKUP(CONCATENATE(AL194,"-",AM194),Criterio_Invierno!$H$25:$I$29,2,FALSE)),Criterio_Invierno!$I$29,VLOOKUP(CONCATENATE(AL194,"-",AM194),Criterio_Invierno!$H$25:$I$29,2,FALSE))))*IF(AG194="SI",Criterio_Invierno!$L$25,Criterio_Invierno!$L$26)</f>
        <v>20</v>
      </c>
      <c r="CM194" s="24">
        <f>+IF(AR194&gt;Criterio_Invierno!$B$33,Criterio_Invierno!$C$33,0)+IF(AU194&gt;Criterio_Invierno!$E$33,Criterio_Invierno!$F$33,0)+IF(BG194="NO",Criterio_Invierno!$I$33,0)</f>
        <v>0</v>
      </c>
      <c r="CN194" s="24">
        <f>+IF(V194&gt;=Criterio_Invierno!$B$36,Criterio_Invierno!$C$37,IF(V194&gt;=Criterio_Invierno!$B$35,Criterio_Invierno!$C$36,Criterio_Invierno!$C$35))</f>
        <v>1</v>
      </c>
      <c r="CO194" s="30">
        <f>IF(CD194="-",Criterio_Invierno!$G$40,VLOOKUP(CE194,Criterio_Invierno!$B$39:$C$46,2,FALSE))</f>
        <v>1</v>
      </c>
      <c r="CP194" s="28">
        <f>+VLOOKUP(F194,Criterio_Verano!$B$5:$C$7,2,FALSE)</f>
        <v>40</v>
      </c>
      <c r="CQ194" s="24">
        <f>+IF(AA194="SI",Criterio_Verano!$C$10,IF(AB194="SI",Criterio_Verano!$C$13,IF(Z194="SI",Criterio_Verano!$C$11,Criterio_Verano!$D$12)))</f>
        <v>10</v>
      </c>
      <c r="CR194" s="24">
        <f>+IF(S194=0,Criterio_Verano!$C$18,IF(S194&lt;Criterio_Verano!$B$16,Criterio_Verano!$C$16,IF(S194&lt;Criterio_Verano!$B$17,Criterio_Verano!$C$17,Criterio_Verano!$C$18)))+IF(AE194="NO",Criterio_Verano!$F$17,Criterio_Verano!$F$16)</f>
        <v>12.5</v>
      </c>
      <c r="CS194" s="31">
        <f>+IF(AK194="NO",Criterio_Verano!$C$23,IF(AL194="PERSIANAS",Criterio_Verano!$C$21,Criterio_Verano!$C$22)+IF(AM194="DEFICIENTE",Criterio_Verano!$F$22,Criterio_Verano!$F$21))</f>
        <v>0</v>
      </c>
    </row>
    <row r="195" spans="1:97">
      <c r="A195" s="2" t="s">
        <v>872</v>
      </c>
      <c r="B195" s="4" t="s">
        <v>1</v>
      </c>
      <c r="C195" s="29">
        <f t="shared" si="8"/>
        <v>50</v>
      </c>
      <c r="D195" s="24">
        <f t="shared" si="9"/>
        <v>62.5</v>
      </c>
      <c r="E195" s="2" t="s">
        <v>140</v>
      </c>
      <c r="F195" s="3">
        <v>4</v>
      </c>
      <c r="G195" s="4" t="s">
        <v>175</v>
      </c>
      <c r="H195" s="4" t="s">
        <v>34</v>
      </c>
      <c r="I195" s="4" t="s">
        <v>873</v>
      </c>
      <c r="J195" s="29" t="str">
        <f>VLOOKUP(I195,SEV_20000!$B$2:$D$89,3,FALSE)</f>
        <v>Sí</v>
      </c>
      <c r="K195" s="4" t="s">
        <v>874</v>
      </c>
      <c r="L195" s="4" t="s">
        <v>2</v>
      </c>
      <c r="M195" s="4" t="s">
        <v>875</v>
      </c>
      <c r="N195" s="4" t="s">
        <v>876</v>
      </c>
      <c r="O195" s="4" t="s">
        <v>877</v>
      </c>
      <c r="P195" s="4" t="s">
        <v>877</v>
      </c>
      <c r="Q195" s="4" t="s">
        <v>3</v>
      </c>
      <c r="R195" s="5" t="s">
        <v>878</v>
      </c>
      <c r="S195" s="4">
        <v>2002</v>
      </c>
      <c r="T195" s="5" t="s">
        <v>13</v>
      </c>
      <c r="U195" s="5">
        <v>2002</v>
      </c>
      <c r="V195" s="5">
        <v>77</v>
      </c>
      <c r="W195" s="4">
        <v>6</v>
      </c>
      <c r="X195" s="4" t="s">
        <v>16</v>
      </c>
      <c r="Y195" s="4" t="s">
        <v>5</v>
      </c>
      <c r="Z195" s="42" t="s">
        <v>5</v>
      </c>
      <c r="AA195" s="4"/>
      <c r="AB195" s="4" t="s">
        <v>8</v>
      </c>
      <c r="AC195" s="4" t="s">
        <v>5</v>
      </c>
      <c r="AD195" s="4" t="s">
        <v>17</v>
      </c>
      <c r="AE195" s="4" t="s">
        <v>5</v>
      </c>
      <c r="AF195" s="4" t="s">
        <v>7</v>
      </c>
      <c r="AG195" s="4" t="s">
        <v>8</v>
      </c>
      <c r="AH195" s="4" t="s">
        <v>18</v>
      </c>
      <c r="AI195" s="4" t="s">
        <v>5</v>
      </c>
      <c r="AJ195" s="4" t="s">
        <v>10</v>
      </c>
      <c r="AK195" s="4" t="s">
        <v>5</v>
      </c>
      <c r="AL195" s="4" t="s">
        <v>19</v>
      </c>
      <c r="AM195" s="4" t="s">
        <v>24</v>
      </c>
      <c r="AN195" s="4" t="s">
        <v>8</v>
      </c>
      <c r="AO195" s="4" t="s">
        <v>8</v>
      </c>
      <c r="AP195" s="5" t="s">
        <v>11</v>
      </c>
      <c r="AQ195" s="5">
        <v>0</v>
      </c>
      <c r="AR195" s="5">
        <v>0</v>
      </c>
      <c r="AS195" s="4">
        <v>0</v>
      </c>
      <c r="AT195" s="5" t="s">
        <v>11</v>
      </c>
      <c r="AU195" s="4">
        <v>0</v>
      </c>
      <c r="AV195" s="5" t="s">
        <v>8</v>
      </c>
      <c r="AW195" s="4">
        <v>0</v>
      </c>
      <c r="AX195" s="4" t="s">
        <v>8</v>
      </c>
      <c r="AY195" s="5" t="s">
        <v>11</v>
      </c>
      <c r="AZ195" s="4">
        <v>0</v>
      </c>
      <c r="BA195" s="4" t="s">
        <v>13</v>
      </c>
      <c r="BB195" s="5" t="s">
        <v>11</v>
      </c>
      <c r="BC195" s="5">
        <v>0</v>
      </c>
      <c r="BD195" s="4">
        <v>0</v>
      </c>
      <c r="BE195" s="4" t="s">
        <v>8</v>
      </c>
      <c r="BF195" s="4" t="s">
        <v>14</v>
      </c>
      <c r="BG195" s="4" t="s">
        <v>5</v>
      </c>
      <c r="BH195" s="4" t="s">
        <v>8</v>
      </c>
      <c r="BI195" s="4" t="s">
        <v>11</v>
      </c>
      <c r="BJ195" s="4" t="s">
        <v>13</v>
      </c>
      <c r="BK195" s="4" t="s">
        <v>11</v>
      </c>
      <c r="BL195" s="5" t="s">
        <v>11</v>
      </c>
      <c r="BM195" s="5">
        <v>6</v>
      </c>
      <c r="BN195" s="4">
        <v>6</v>
      </c>
      <c r="BO195" s="4" t="s">
        <v>8</v>
      </c>
      <c r="BP195" s="4" t="s">
        <v>11</v>
      </c>
      <c r="BQ195" s="4" t="s">
        <v>11</v>
      </c>
      <c r="BR195" s="4" t="s">
        <v>11</v>
      </c>
      <c r="BS195" s="5" t="s">
        <v>11</v>
      </c>
      <c r="BT195" s="5" t="s">
        <v>11</v>
      </c>
      <c r="BU195" s="5">
        <v>0</v>
      </c>
      <c r="BV195" s="5">
        <v>0</v>
      </c>
      <c r="BW195" s="4">
        <v>0</v>
      </c>
      <c r="BX195" s="5">
        <v>0</v>
      </c>
      <c r="BY195" s="5" t="s">
        <v>11</v>
      </c>
      <c r="BZ195" s="4">
        <v>0</v>
      </c>
      <c r="CA195" s="5">
        <v>0</v>
      </c>
      <c r="CB195" s="4" t="s">
        <v>8</v>
      </c>
      <c r="CC195" s="4">
        <v>0</v>
      </c>
      <c r="CD195" s="4" t="s">
        <v>8</v>
      </c>
      <c r="CE195" s="4" t="s">
        <v>11</v>
      </c>
      <c r="CF195" s="26" t="s">
        <v>8</v>
      </c>
      <c r="CG195" s="35" t="s">
        <v>1633</v>
      </c>
      <c r="CH195" s="27">
        <f>VLOOKUP(E195,Criterio_Invierno!$B$5:$C$8,2,0)</f>
        <v>10</v>
      </c>
      <c r="CI195" s="24">
        <f>+VLOOKUP(F195,Criterio_Invierno!$B$10:$C$13,2,0)</f>
        <v>5</v>
      </c>
      <c r="CJ195" s="29">
        <f>+IF(X195="Mañana y tarde",Criterio_Invierno!$C$16,IF(X195="Solo mañana",Criterio_Invierno!$C$15,Criterio_Invierno!$C$17))</f>
        <v>15</v>
      </c>
      <c r="CK195" s="24">
        <f>+IF(S195=0,Criterio_Invierno!$C$22,IF(S195&lt;Criterio_Invierno!$B$20,Criterio_Invierno!$C$20,IF(S195&lt;Criterio_Invierno!$B$21,Criterio_Invierno!$C$21,0)))*IF(AN195="SI",Criterio_Invierno!$F$20,Criterio_Invierno!$F$21)*IF(AI195="SI",Criterio_Invierno!$J$20,Criterio_Invierno!$J$21)</f>
        <v>15</v>
      </c>
      <c r="CL195" s="29">
        <f>(IF(AE195="NO",Criterio_Invierno!$C$25,IF(AE195="SI",Criterio_Invierno!$C$26,0))+VLOOKUP(AF195,Criterio_Invierno!$E$25:$F$29,2,FALSE)+IF(AK195="-",Criterio_Invierno!$I$30,IF(ISERROR(VLOOKUP(CONCATENATE(AL195,"-",AM195),Criterio_Invierno!$H$25:$I$29,2,FALSE)),Criterio_Invierno!$I$29,VLOOKUP(CONCATENATE(AL195,"-",AM195),Criterio_Invierno!$H$25:$I$29,2,FALSE))))*IF(AG195="SI",Criterio_Invierno!$L$25,Criterio_Invierno!$L$26)</f>
        <v>5</v>
      </c>
      <c r="CM195" s="24">
        <f>+IF(AR195&gt;Criterio_Invierno!$B$33,Criterio_Invierno!$C$33,0)+IF(AU195&gt;Criterio_Invierno!$E$33,Criterio_Invierno!$F$33,0)+IF(BG195="NO",Criterio_Invierno!$I$33,0)</f>
        <v>0</v>
      </c>
      <c r="CN195" s="24">
        <f>+IF(V195&gt;=Criterio_Invierno!$B$36,Criterio_Invierno!$C$37,IF(V195&gt;=Criterio_Invierno!$B$35,Criterio_Invierno!$C$36,Criterio_Invierno!$C$35))</f>
        <v>1</v>
      </c>
      <c r="CO195" s="30">
        <f>IF(CD195="-",Criterio_Invierno!$G$40,VLOOKUP(CE195,Criterio_Invierno!$B$39:$C$46,2,FALSE))</f>
        <v>1</v>
      </c>
      <c r="CP195" s="28">
        <f>+VLOOKUP(F195,Criterio_Verano!$B$5:$C$7,2,FALSE)</f>
        <v>40</v>
      </c>
      <c r="CQ195" s="24">
        <f>+IF(AA195="SI",Criterio_Verano!$C$10,IF(AB195="SI",Criterio_Verano!$C$13,IF(Z195="SI",Criterio_Verano!$C$11,Criterio_Verano!$D$12)))</f>
        <v>10</v>
      </c>
      <c r="CR195" s="24">
        <f>+IF(S195=0,Criterio_Verano!$C$18,IF(S195&lt;Criterio_Verano!$B$16,Criterio_Verano!$C$16,IF(S195&lt;Criterio_Verano!$B$17,Criterio_Verano!$C$17,Criterio_Verano!$C$18)))+IF(AE195="NO",Criterio_Verano!$F$17,Criterio_Verano!$F$16)</f>
        <v>2.5</v>
      </c>
      <c r="CS195" s="31">
        <f>+IF(AK195="NO",Criterio_Verano!$C$23,IF(AL195="PERSIANAS",Criterio_Verano!$C$21,Criterio_Verano!$C$22)+IF(AM195="DEFICIENTE",Criterio_Verano!$F$22,Criterio_Verano!$F$21))</f>
        <v>10</v>
      </c>
    </row>
    <row r="196" spans="1:97">
      <c r="A196" s="2" t="s">
        <v>1044</v>
      </c>
      <c r="B196" s="4" t="s">
        <v>1</v>
      </c>
      <c r="C196" s="29">
        <f t="shared" si="8"/>
        <v>47.5</v>
      </c>
      <c r="D196" s="24">
        <f t="shared" si="9"/>
        <v>62.5</v>
      </c>
      <c r="E196" s="2" t="s">
        <v>139</v>
      </c>
      <c r="F196" s="3">
        <v>3</v>
      </c>
      <c r="G196" s="4" t="s">
        <v>1045</v>
      </c>
      <c r="H196" s="4" t="s">
        <v>34</v>
      </c>
      <c r="I196" s="4" t="s">
        <v>798</v>
      </c>
      <c r="J196" s="29" t="str">
        <f>VLOOKUP(I196,SEV_20000!$B$2:$D$89,3,FALSE)</f>
        <v>Sí</v>
      </c>
      <c r="K196" s="4" t="s">
        <v>1046</v>
      </c>
      <c r="L196" s="4" t="s">
        <v>2</v>
      </c>
      <c r="M196" s="4" t="s">
        <v>1047</v>
      </c>
      <c r="N196" s="4" t="s">
        <v>1048</v>
      </c>
      <c r="O196" s="4" t="s">
        <v>1049</v>
      </c>
      <c r="P196" s="4" t="s">
        <v>1050</v>
      </c>
      <c r="Q196" s="4" t="s">
        <v>30</v>
      </c>
      <c r="R196" s="5" t="s">
        <v>1061</v>
      </c>
      <c r="S196" s="4">
        <v>1995</v>
      </c>
      <c r="T196" s="5" t="s">
        <v>1062</v>
      </c>
      <c r="U196" s="5">
        <v>2015</v>
      </c>
      <c r="V196" s="5">
        <v>174</v>
      </c>
      <c r="W196" s="4">
        <v>10</v>
      </c>
      <c r="X196" s="4" t="s">
        <v>16</v>
      </c>
      <c r="Y196" s="4" t="s">
        <v>8</v>
      </c>
      <c r="Z196" s="42" t="s">
        <v>5</v>
      </c>
      <c r="AA196" s="4"/>
      <c r="AB196" s="4" t="s">
        <v>5</v>
      </c>
      <c r="AC196" s="4" t="s">
        <v>5</v>
      </c>
      <c r="AD196" s="4" t="s">
        <v>6</v>
      </c>
      <c r="AE196" s="4" t="s">
        <v>8</v>
      </c>
      <c r="AF196" s="4" t="s">
        <v>7</v>
      </c>
      <c r="AG196" s="4" t="s">
        <v>8</v>
      </c>
      <c r="AH196" s="4" t="s">
        <v>9</v>
      </c>
      <c r="AI196" s="4" t="s">
        <v>8</v>
      </c>
      <c r="AJ196" s="4" t="s">
        <v>11</v>
      </c>
      <c r="AK196" s="4" t="s">
        <v>5</v>
      </c>
      <c r="AL196" s="4" t="s">
        <v>19</v>
      </c>
      <c r="AM196" s="4" t="s">
        <v>24</v>
      </c>
      <c r="AN196" s="4" t="s">
        <v>8</v>
      </c>
      <c r="AO196" s="4" t="s">
        <v>8</v>
      </c>
      <c r="AP196" s="5" t="s">
        <v>11</v>
      </c>
      <c r="AQ196" s="5">
        <v>0</v>
      </c>
      <c r="AR196" s="5">
        <v>0</v>
      </c>
      <c r="AS196" s="4">
        <v>0</v>
      </c>
      <c r="AT196" s="5" t="s">
        <v>11</v>
      </c>
      <c r="AU196" s="4">
        <v>0</v>
      </c>
      <c r="AV196" s="5" t="s">
        <v>5</v>
      </c>
      <c r="AW196" s="4">
        <v>5</v>
      </c>
      <c r="AX196" s="4" t="s">
        <v>5</v>
      </c>
      <c r="AY196" s="5" t="s">
        <v>26</v>
      </c>
      <c r="AZ196" s="4">
        <v>9</v>
      </c>
      <c r="BA196" s="4" t="s">
        <v>5</v>
      </c>
      <c r="BB196" s="5" t="s">
        <v>5</v>
      </c>
      <c r="BC196" s="5">
        <v>5</v>
      </c>
      <c r="BD196" s="4">
        <v>6</v>
      </c>
      <c r="BE196" s="4" t="s">
        <v>8</v>
      </c>
      <c r="BF196" s="4" t="s">
        <v>14</v>
      </c>
      <c r="BG196" s="4" t="s">
        <v>5</v>
      </c>
      <c r="BH196" s="4" t="s">
        <v>8</v>
      </c>
      <c r="BI196" s="4" t="s">
        <v>11</v>
      </c>
      <c r="BJ196" s="4" t="s">
        <v>13</v>
      </c>
      <c r="BK196" s="4" t="s">
        <v>11</v>
      </c>
      <c r="BL196" s="5" t="s">
        <v>11</v>
      </c>
      <c r="BM196" s="5">
        <v>4</v>
      </c>
      <c r="BN196" s="4">
        <v>1</v>
      </c>
      <c r="BO196" s="4" t="s">
        <v>8</v>
      </c>
      <c r="BP196" s="4" t="s">
        <v>11</v>
      </c>
      <c r="BQ196" s="4" t="s">
        <v>11</v>
      </c>
      <c r="BR196" s="4" t="s">
        <v>11</v>
      </c>
      <c r="BS196" s="5" t="s">
        <v>11</v>
      </c>
      <c r="BT196" s="5" t="s">
        <v>11</v>
      </c>
      <c r="BU196" s="5">
        <v>0</v>
      </c>
      <c r="BV196" s="5">
        <v>0</v>
      </c>
      <c r="BW196" s="4">
        <v>0</v>
      </c>
      <c r="BX196" s="5">
        <v>0</v>
      </c>
      <c r="BY196" s="5" t="s">
        <v>11</v>
      </c>
      <c r="BZ196" s="4">
        <v>0</v>
      </c>
      <c r="CA196" s="5">
        <v>0</v>
      </c>
      <c r="CB196" s="4" t="s">
        <v>8</v>
      </c>
      <c r="CC196" s="4">
        <v>0</v>
      </c>
      <c r="CD196" s="4" t="s">
        <v>15</v>
      </c>
      <c r="CE196" s="4" t="s">
        <v>11</v>
      </c>
      <c r="CF196" s="26" t="s">
        <v>15</v>
      </c>
      <c r="CG196" s="35" t="s">
        <v>1718</v>
      </c>
      <c r="CH196" s="27">
        <f>VLOOKUP(E196,Criterio_Invierno!$B$5:$C$8,2,0)</f>
        <v>7.5</v>
      </c>
      <c r="CI196" s="24">
        <f>+VLOOKUP(F196,Criterio_Invierno!$B$10:$C$13,2,0)</f>
        <v>2.5</v>
      </c>
      <c r="CJ196" s="29">
        <f>+IF(X196="Mañana y tarde",Criterio_Invierno!$C$16,IF(X196="Solo mañana",Criterio_Invierno!$C$15,Criterio_Invierno!$C$17))</f>
        <v>15</v>
      </c>
      <c r="CK196" s="24">
        <f>+IF(S196=0,Criterio_Invierno!$C$22,IF(S196&lt;Criterio_Invierno!$B$20,Criterio_Invierno!$C$20,IF(S196&lt;Criterio_Invierno!$B$21,Criterio_Invierno!$C$21,0)))*IF(AN196="SI",Criterio_Invierno!$F$20,Criterio_Invierno!$F$21)*IF(AI196="SI",Criterio_Invierno!$J$20,Criterio_Invierno!$J$21)</f>
        <v>7.5</v>
      </c>
      <c r="CL196" s="29">
        <f>(IF(AE196="NO",Criterio_Invierno!$C$25,IF(AE196="SI",Criterio_Invierno!$C$26,0))+VLOOKUP(AF196,Criterio_Invierno!$E$25:$F$29,2,FALSE)+IF(AK196="-",Criterio_Invierno!$I$30,IF(ISERROR(VLOOKUP(CONCATENATE(AL196,"-",AM196),Criterio_Invierno!$H$25:$I$29,2,FALSE)),Criterio_Invierno!$I$29,VLOOKUP(CONCATENATE(AL196,"-",AM196),Criterio_Invierno!$H$25:$I$29,2,FALSE))))*IF(AG196="SI",Criterio_Invierno!$L$25,Criterio_Invierno!$L$26)</f>
        <v>15</v>
      </c>
      <c r="CM196" s="24">
        <f>+IF(AR196&gt;Criterio_Invierno!$B$33,Criterio_Invierno!$C$33,0)+IF(AU196&gt;Criterio_Invierno!$E$33,Criterio_Invierno!$F$33,0)+IF(BG196="NO",Criterio_Invierno!$I$33,0)</f>
        <v>0</v>
      </c>
      <c r="CN196" s="24">
        <f>+IF(V196&gt;=Criterio_Invierno!$B$36,Criterio_Invierno!$C$37,IF(V196&gt;=Criterio_Invierno!$B$35,Criterio_Invierno!$C$36,Criterio_Invierno!$C$35))</f>
        <v>1</v>
      </c>
      <c r="CO196" s="30">
        <f>IF(CD196="-",Criterio_Invierno!$G$40,VLOOKUP(CE196,Criterio_Invierno!$B$39:$C$46,2,FALSE))</f>
        <v>1</v>
      </c>
      <c r="CP196" s="28">
        <f>+VLOOKUP(F196,Criterio_Verano!$B$5:$C$7,2,FALSE)</f>
        <v>20</v>
      </c>
      <c r="CQ196" s="24">
        <f>+IF(AA196="SI",Criterio_Verano!$C$10,IF(AB196="SI",Criterio_Verano!$C$13,IF(Z196="SI",Criterio_Verano!$C$11,Criterio_Verano!$D$12)))</f>
        <v>20</v>
      </c>
      <c r="CR196" s="24">
        <f>+IF(S196=0,Criterio_Verano!$C$18,IF(S196&lt;Criterio_Verano!$B$16,Criterio_Verano!$C$16,IF(S196&lt;Criterio_Verano!$B$17,Criterio_Verano!$C$17,Criterio_Verano!$C$18)))+IF(AE196="NO",Criterio_Verano!$F$17,Criterio_Verano!$F$16)</f>
        <v>12.5</v>
      </c>
      <c r="CS196" s="31">
        <f>+IF(AK196="NO",Criterio_Verano!$C$23,IF(AL196="PERSIANAS",Criterio_Verano!$C$21,Criterio_Verano!$C$22)+IF(AM196="DEFICIENTE",Criterio_Verano!$F$22,Criterio_Verano!$F$21))</f>
        <v>10</v>
      </c>
    </row>
    <row r="197" spans="1:97">
      <c r="A197" s="2" t="s">
        <v>108</v>
      </c>
      <c r="B197" s="4" t="s">
        <v>1</v>
      </c>
      <c r="C197" s="29">
        <f t="shared" si="8"/>
        <v>82.5</v>
      </c>
      <c r="D197" s="24">
        <f t="shared" si="9"/>
        <v>62.5</v>
      </c>
      <c r="E197" s="2" t="s">
        <v>140</v>
      </c>
      <c r="F197" s="3">
        <v>3</v>
      </c>
      <c r="G197" s="4" t="s">
        <v>109</v>
      </c>
      <c r="H197" s="4" t="s">
        <v>34</v>
      </c>
      <c r="I197" s="4" t="s">
        <v>110</v>
      </c>
      <c r="J197" s="29" t="str">
        <f>VLOOKUP(I197,SEV_20000!$B$2:$D$89,3,FALSE)</f>
        <v>Sí</v>
      </c>
      <c r="K197" s="4" t="s">
        <v>111</v>
      </c>
      <c r="L197" s="4" t="s">
        <v>2</v>
      </c>
      <c r="M197" s="4" t="s">
        <v>112</v>
      </c>
      <c r="N197" s="4" t="s">
        <v>113</v>
      </c>
      <c r="O197" s="4" t="s">
        <v>114</v>
      </c>
      <c r="P197" s="4" t="s">
        <v>115</v>
      </c>
      <c r="Q197" s="4" t="s">
        <v>30</v>
      </c>
      <c r="R197" s="5" t="s">
        <v>55</v>
      </c>
      <c r="S197" s="4">
        <v>1992</v>
      </c>
      <c r="T197" s="5" t="s">
        <v>13</v>
      </c>
      <c r="U197" s="5">
        <v>0</v>
      </c>
      <c r="V197" s="5">
        <v>410</v>
      </c>
      <c r="W197" s="4">
        <v>22</v>
      </c>
      <c r="X197" s="4" t="s">
        <v>4</v>
      </c>
      <c r="Y197" s="4" t="s">
        <v>5</v>
      </c>
      <c r="Z197" s="42" t="s">
        <v>5</v>
      </c>
      <c r="AA197" s="4"/>
      <c r="AB197" s="4" t="s">
        <v>5</v>
      </c>
      <c r="AC197" s="4" t="s">
        <v>8</v>
      </c>
      <c r="AD197" s="4" t="s">
        <v>17</v>
      </c>
      <c r="AE197" s="4" t="s">
        <v>8</v>
      </c>
      <c r="AF197" s="4" t="s">
        <v>7</v>
      </c>
      <c r="AG197" s="4" t="s">
        <v>5</v>
      </c>
      <c r="AH197" s="4" t="s">
        <v>9</v>
      </c>
      <c r="AI197" s="4" t="s">
        <v>8</v>
      </c>
      <c r="AJ197" s="4" t="s">
        <v>11</v>
      </c>
      <c r="AK197" s="4" t="s">
        <v>5</v>
      </c>
      <c r="AL197" s="4" t="s">
        <v>19</v>
      </c>
      <c r="AM197" s="4" t="s">
        <v>24</v>
      </c>
      <c r="AN197" s="4" t="s">
        <v>8</v>
      </c>
      <c r="AO197" s="4" t="s">
        <v>8</v>
      </c>
      <c r="AP197" s="5" t="s">
        <v>11</v>
      </c>
      <c r="AQ197" s="5">
        <v>0</v>
      </c>
      <c r="AR197" s="5">
        <v>0</v>
      </c>
      <c r="AS197" s="4">
        <v>0</v>
      </c>
      <c r="AT197" s="5" t="s">
        <v>11</v>
      </c>
      <c r="AU197" s="4">
        <v>0</v>
      </c>
      <c r="AV197" s="5" t="s">
        <v>5</v>
      </c>
      <c r="AW197" s="4">
        <v>0</v>
      </c>
      <c r="AX197" s="4" t="s">
        <v>8</v>
      </c>
      <c r="AY197" s="5" t="s">
        <v>11</v>
      </c>
      <c r="AZ197" s="4">
        <v>0</v>
      </c>
      <c r="BA197" s="4" t="s">
        <v>13</v>
      </c>
      <c r="BB197" s="5" t="s">
        <v>11</v>
      </c>
      <c r="BC197" s="5">
        <v>0</v>
      </c>
      <c r="BD197" s="4">
        <v>0</v>
      </c>
      <c r="BE197" s="4" t="s">
        <v>8</v>
      </c>
      <c r="BF197" s="4" t="s">
        <v>14</v>
      </c>
      <c r="BG197" s="4" t="s">
        <v>5</v>
      </c>
      <c r="BH197" s="4" t="s">
        <v>8</v>
      </c>
      <c r="BI197" s="4" t="s">
        <v>11</v>
      </c>
      <c r="BJ197" s="4" t="s">
        <v>13</v>
      </c>
      <c r="BK197" s="4" t="s">
        <v>11</v>
      </c>
      <c r="BL197" s="5" t="s">
        <v>11</v>
      </c>
      <c r="BM197" s="5">
        <v>22</v>
      </c>
      <c r="BN197" s="4">
        <v>18</v>
      </c>
      <c r="BO197" s="4" t="s">
        <v>8</v>
      </c>
      <c r="BP197" s="4" t="s">
        <v>11</v>
      </c>
      <c r="BQ197" s="4" t="s">
        <v>11</v>
      </c>
      <c r="BR197" s="4" t="s">
        <v>11</v>
      </c>
      <c r="BS197" s="5" t="s">
        <v>11</v>
      </c>
      <c r="BT197" s="5" t="s">
        <v>11</v>
      </c>
      <c r="BU197" s="5">
        <v>0</v>
      </c>
      <c r="BV197" s="5">
        <v>0</v>
      </c>
      <c r="BW197" s="4">
        <v>0</v>
      </c>
      <c r="BX197" s="5">
        <v>0</v>
      </c>
      <c r="BY197" s="5" t="s">
        <v>11</v>
      </c>
      <c r="BZ197" s="4">
        <v>0</v>
      </c>
      <c r="CA197" s="5">
        <v>0</v>
      </c>
      <c r="CB197" s="4" t="s">
        <v>8</v>
      </c>
      <c r="CC197" s="4">
        <v>0</v>
      </c>
      <c r="CD197" s="4" t="s">
        <v>8</v>
      </c>
      <c r="CE197" s="4" t="s">
        <v>11</v>
      </c>
      <c r="CF197" s="26" t="s">
        <v>8</v>
      </c>
      <c r="CG197" s="35" t="s">
        <v>1524</v>
      </c>
      <c r="CH197" s="27">
        <f>VLOOKUP(E197,Criterio_Invierno!$B$5:$C$8,2,0)</f>
        <v>10</v>
      </c>
      <c r="CI197" s="24">
        <f>+VLOOKUP(F197,Criterio_Invierno!$B$10:$C$13,2,0)</f>
        <v>2.5</v>
      </c>
      <c r="CJ197" s="29">
        <f>+IF(X197="Mañana y tarde",Criterio_Invierno!$C$16,IF(X197="Solo mañana",Criterio_Invierno!$C$15,Criterio_Invierno!$C$17))</f>
        <v>5</v>
      </c>
      <c r="CK197" s="24">
        <f>+IF(S197=0,Criterio_Invierno!$C$22,IF(S197&lt;Criterio_Invierno!$B$20,Criterio_Invierno!$C$20,IF(S197&lt;Criterio_Invierno!$B$21,Criterio_Invierno!$C$21,0)))*IF(AN197="SI",Criterio_Invierno!$F$20,Criterio_Invierno!$F$21)*IF(AI197="SI",Criterio_Invierno!$J$20,Criterio_Invierno!$J$21)</f>
        <v>7.5</v>
      </c>
      <c r="CL197" s="29">
        <f>(IF(AE197="NO",Criterio_Invierno!$C$25,IF(AE197="SI",Criterio_Invierno!$C$26,0))+VLOOKUP(AF197,Criterio_Invierno!$E$25:$F$29,2,FALSE)+IF(AK197="-",Criterio_Invierno!$I$30,IF(ISERROR(VLOOKUP(CONCATENATE(AL197,"-",AM197),Criterio_Invierno!$H$25:$I$29,2,FALSE)),Criterio_Invierno!$I$29,VLOOKUP(CONCATENATE(AL197,"-",AM197),Criterio_Invierno!$H$25:$I$29,2,FALSE))))*IF(AG197="SI",Criterio_Invierno!$L$25,Criterio_Invierno!$L$26)</f>
        <v>30</v>
      </c>
      <c r="CM197" s="24">
        <f>+IF(AR197&gt;Criterio_Invierno!$B$33,Criterio_Invierno!$C$33,0)+IF(AU197&gt;Criterio_Invierno!$E$33,Criterio_Invierno!$F$33,0)+IF(BG197="NO",Criterio_Invierno!$I$33,0)</f>
        <v>0</v>
      </c>
      <c r="CN197" s="24">
        <f>+IF(V197&gt;=Criterio_Invierno!$B$36,Criterio_Invierno!$C$37,IF(V197&gt;=Criterio_Invierno!$B$35,Criterio_Invierno!$C$36,Criterio_Invierno!$C$35))</f>
        <v>1.5</v>
      </c>
      <c r="CO197" s="30">
        <f>IF(CD197="-",Criterio_Invierno!$G$40,VLOOKUP(CE197,Criterio_Invierno!$B$39:$C$46,2,FALSE))</f>
        <v>1</v>
      </c>
      <c r="CP197" s="28">
        <f>+VLOOKUP(F197,Criterio_Verano!$B$5:$C$7,2,FALSE)</f>
        <v>20</v>
      </c>
      <c r="CQ197" s="24">
        <f>+IF(AA197="SI",Criterio_Verano!$C$10,IF(AB197="SI",Criterio_Verano!$C$13,IF(Z197="SI",Criterio_Verano!$C$11,Criterio_Verano!$D$12)))</f>
        <v>20</v>
      </c>
      <c r="CR197" s="24">
        <f>+IF(S197=0,Criterio_Verano!$C$18,IF(S197&lt;Criterio_Verano!$B$16,Criterio_Verano!$C$16,IF(S197&lt;Criterio_Verano!$B$17,Criterio_Verano!$C$17,Criterio_Verano!$C$18)))+IF(AE197="NO",Criterio_Verano!$F$17,Criterio_Verano!$F$16)</f>
        <v>12.5</v>
      </c>
      <c r="CS197" s="31">
        <f>+IF(AK197="NO",Criterio_Verano!$C$23,IF(AL197="PERSIANAS",Criterio_Verano!$C$21,Criterio_Verano!$C$22)+IF(AM197="DEFICIENTE",Criterio_Verano!$F$22,Criterio_Verano!$F$21))</f>
        <v>10</v>
      </c>
    </row>
    <row r="198" spans="1:97">
      <c r="A198" s="2" t="s">
        <v>897</v>
      </c>
      <c r="B198" s="4" t="s">
        <v>1</v>
      </c>
      <c r="C198" s="29">
        <f t="shared" si="8"/>
        <v>45</v>
      </c>
      <c r="D198" s="24">
        <f t="shared" si="9"/>
        <v>62.5</v>
      </c>
      <c r="E198" s="2" t="s">
        <v>139</v>
      </c>
      <c r="F198" s="3">
        <v>4</v>
      </c>
      <c r="G198" s="4" t="s">
        <v>898</v>
      </c>
      <c r="H198" s="4" t="s">
        <v>34</v>
      </c>
      <c r="I198" s="4" t="s">
        <v>369</v>
      </c>
      <c r="J198" s="29" t="str">
        <f>VLOOKUP(I198,SEV_20000!$B$2:$D$89,3,FALSE)</f>
        <v>Sí</v>
      </c>
      <c r="K198" s="4" t="s">
        <v>899</v>
      </c>
      <c r="L198" s="4" t="s">
        <v>2</v>
      </c>
      <c r="M198" s="4" t="s">
        <v>900</v>
      </c>
      <c r="N198" s="4" t="s">
        <v>901</v>
      </c>
      <c r="O198" s="4" t="s">
        <v>902</v>
      </c>
      <c r="P198" s="4" t="s">
        <v>903</v>
      </c>
      <c r="Q198" s="4" t="s">
        <v>3</v>
      </c>
      <c r="R198" s="5" t="s">
        <v>56</v>
      </c>
      <c r="S198" s="4">
        <v>2000</v>
      </c>
      <c r="T198" s="5" t="s">
        <v>904</v>
      </c>
      <c r="U198" s="5">
        <v>0</v>
      </c>
      <c r="V198" s="5">
        <v>151</v>
      </c>
      <c r="W198" s="4">
        <v>8</v>
      </c>
      <c r="X198" s="4" t="s">
        <v>16</v>
      </c>
      <c r="Y198" s="4" t="s">
        <v>5</v>
      </c>
      <c r="Z198" s="42" t="s">
        <v>5</v>
      </c>
      <c r="AA198" s="4"/>
      <c r="AB198" s="4" t="s">
        <v>8</v>
      </c>
      <c r="AC198" s="4" t="s">
        <v>8</v>
      </c>
      <c r="AD198" s="4" t="s">
        <v>6</v>
      </c>
      <c r="AE198" s="4" t="s">
        <v>8</v>
      </c>
      <c r="AF198" s="4" t="s">
        <v>7</v>
      </c>
      <c r="AG198" s="4" t="s">
        <v>8</v>
      </c>
      <c r="AH198" s="4" t="s">
        <v>9</v>
      </c>
      <c r="AI198" s="4" t="s">
        <v>8</v>
      </c>
      <c r="AJ198" s="4" t="s">
        <v>11</v>
      </c>
      <c r="AK198" s="4" t="s">
        <v>5</v>
      </c>
      <c r="AL198" s="4" t="s">
        <v>23</v>
      </c>
      <c r="AM198" s="4" t="s">
        <v>24</v>
      </c>
      <c r="AN198" s="4" t="s">
        <v>8</v>
      </c>
      <c r="AO198" s="4" t="s">
        <v>5</v>
      </c>
      <c r="AP198" s="5" t="s">
        <v>21</v>
      </c>
      <c r="AQ198" s="5">
        <v>1000</v>
      </c>
      <c r="AR198" s="5">
        <v>0</v>
      </c>
      <c r="AS198" s="4">
        <v>5</v>
      </c>
      <c r="AT198" s="5" t="s">
        <v>5</v>
      </c>
      <c r="AU198" s="4">
        <v>0</v>
      </c>
      <c r="AV198" s="5" t="s">
        <v>8</v>
      </c>
      <c r="AW198" s="4">
        <v>0</v>
      </c>
      <c r="AX198" s="4" t="s">
        <v>5</v>
      </c>
      <c r="AY198" s="5" t="s">
        <v>26</v>
      </c>
      <c r="AZ198" s="4">
        <v>7</v>
      </c>
      <c r="BA198" s="4" t="s">
        <v>8</v>
      </c>
      <c r="BB198" s="5" t="s">
        <v>5</v>
      </c>
      <c r="BC198" s="5">
        <v>2</v>
      </c>
      <c r="BD198" s="4">
        <v>10</v>
      </c>
      <c r="BE198" s="4" t="s">
        <v>8</v>
      </c>
      <c r="BF198" s="4" t="s">
        <v>60</v>
      </c>
      <c r="BG198" s="4" t="s">
        <v>5</v>
      </c>
      <c r="BH198" s="4" t="s">
        <v>8</v>
      </c>
      <c r="BI198" s="4" t="s">
        <v>11</v>
      </c>
      <c r="BJ198" s="4" t="s">
        <v>13</v>
      </c>
      <c r="BK198" s="4" t="s">
        <v>11</v>
      </c>
      <c r="BL198" s="5" t="s">
        <v>11</v>
      </c>
      <c r="BM198" s="5">
        <v>7</v>
      </c>
      <c r="BN198" s="4">
        <v>2</v>
      </c>
      <c r="BO198" s="4" t="s">
        <v>8</v>
      </c>
      <c r="BP198" s="4" t="s">
        <v>11</v>
      </c>
      <c r="BQ198" s="4" t="s">
        <v>11</v>
      </c>
      <c r="BR198" s="4" t="s">
        <v>11</v>
      </c>
      <c r="BS198" s="5" t="s">
        <v>11</v>
      </c>
      <c r="BT198" s="5" t="s">
        <v>11</v>
      </c>
      <c r="BU198" s="5">
        <v>0</v>
      </c>
      <c r="BV198" s="5">
        <v>0</v>
      </c>
      <c r="BW198" s="4">
        <v>0</v>
      </c>
      <c r="BX198" s="5">
        <v>0</v>
      </c>
      <c r="BY198" s="5" t="s">
        <v>11</v>
      </c>
      <c r="BZ198" s="4">
        <v>0</v>
      </c>
      <c r="CA198" s="5">
        <v>0</v>
      </c>
      <c r="CB198" s="4" t="s">
        <v>8</v>
      </c>
      <c r="CC198" s="4">
        <v>0</v>
      </c>
      <c r="CD198" s="4" t="s">
        <v>15</v>
      </c>
      <c r="CE198" s="4" t="s">
        <v>11</v>
      </c>
      <c r="CF198" s="26" t="s">
        <v>8</v>
      </c>
      <c r="CG198" s="35" t="s">
        <v>1637</v>
      </c>
      <c r="CH198" s="27">
        <f>VLOOKUP(E198,Criterio_Invierno!$B$5:$C$8,2,0)</f>
        <v>7.5</v>
      </c>
      <c r="CI198" s="24">
        <f>+VLOOKUP(F198,Criterio_Invierno!$B$10:$C$13,2,0)</f>
        <v>5</v>
      </c>
      <c r="CJ198" s="29">
        <f>+IF(X198="Mañana y tarde",Criterio_Invierno!$C$16,IF(X198="Solo mañana",Criterio_Invierno!$C$15,Criterio_Invierno!$C$17))</f>
        <v>15</v>
      </c>
      <c r="CK198" s="24">
        <f>+IF(S198=0,Criterio_Invierno!$C$22,IF(S198&lt;Criterio_Invierno!$B$20,Criterio_Invierno!$C$20,IF(S198&lt;Criterio_Invierno!$B$21,Criterio_Invierno!$C$21,0)))*IF(AN198="SI",Criterio_Invierno!$F$20,Criterio_Invierno!$F$21)*IF(AI198="SI",Criterio_Invierno!$J$20,Criterio_Invierno!$J$21)</f>
        <v>7.5</v>
      </c>
      <c r="CL198" s="29">
        <f>(IF(AE198="NO",Criterio_Invierno!$C$25,IF(AE198="SI",Criterio_Invierno!$C$26,0))+VLOOKUP(AF198,Criterio_Invierno!$E$25:$F$29,2,FALSE)+IF(AK198="-",Criterio_Invierno!$I$30,IF(ISERROR(VLOOKUP(CONCATENATE(AL198,"-",AM198),Criterio_Invierno!$H$25:$I$29,2,FALSE)),Criterio_Invierno!$I$29,VLOOKUP(CONCATENATE(AL198,"-",AM198),Criterio_Invierno!$H$25:$I$29,2,FALSE))))*IF(AG198="SI",Criterio_Invierno!$L$25,Criterio_Invierno!$L$26)</f>
        <v>10</v>
      </c>
      <c r="CM198" s="24">
        <f>+IF(AR198&gt;Criterio_Invierno!$B$33,Criterio_Invierno!$C$33,0)+IF(AU198&gt;Criterio_Invierno!$E$33,Criterio_Invierno!$F$33,0)+IF(BG198="NO",Criterio_Invierno!$I$33,0)</f>
        <v>0</v>
      </c>
      <c r="CN198" s="24">
        <f>+IF(V198&gt;=Criterio_Invierno!$B$36,Criterio_Invierno!$C$37,IF(V198&gt;=Criterio_Invierno!$B$35,Criterio_Invierno!$C$36,Criterio_Invierno!$C$35))</f>
        <v>1</v>
      </c>
      <c r="CO198" s="30">
        <f>IF(CD198="-",Criterio_Invierno!$G$40,VLOOKUP(CE198,Criterio_Invierno!$B$39:$C$46,2,FALSE))</f>
        <v>1</v>
      </c>
      <c r="CP198" s="28">
        <f>+VLOOKUP(F198,Criterio_Verano!$B$5:$C$7,2,FALSE)</f>
        <v>40</v>
      </c>
      <c r="CQ198" s="24">
        <f>+IF(AA198="SI",Criterio_Verano!$C$10,IF(AB198="SI",Criterio_Verano!$C$13,IF(Z198="SI",Criterio_Verano!$C$11,Criterio_Verano!$D$12)))</f>
        <v>10</v>
      </c>
      <c r="CR198" s="24">
        <f>+IF(S198=0,Criterio_Verano!$C$18,IF(S198&lt;Criterio_Verano!$B$16,Criterio_Verano!$C$16,IF(S198&lt;Criterio_Verano!$B$17,Criterio_Verano!$C$17,Criterio_Verano!$C$18)))+IF(AE198="NO",Criterio_Verano!$F$17,Criterio_Verano!$F$16)</f>
        <v>12.5</v>
      </c>
      <c r="CS198" s="31">
        <f>+IF(AK198="NO",Criterio_Verano!$C$23,IF(AL198="PERSIANAS",Criterio_Verano!$C$21,Criterio_Verano!$C$22)+IF(AM198="DEFICIENTE",Criterio_Verano!$F$22,Criterio_Verano!$F$21))</f>
        <v>0</v>
      </c>
    </row>
    <row r="199" spans="1:97">
      <c r="A199" s="2" t="s">
        <v>1011</v>
      </c>
      <c r="B199" s="4" t="s">
        <v>1</v>
      </c>
      <c r="C199" s="29">
        <f t="shared" si="8"/>
        <v>50</v>
      </c>
      <c r="D199" s="24">
        <f t="shared" si="9"/>
        <v>62.5</v>
      </c>
      <c r="E199" s="2" t="s">
        <v>140</v>
      </c>
      <c r="F199" s="3">
        <v>3</v>
      </c>
      <c r="G199" s="4" t="s">
        <v>175</v>
      </c>
      <c r="H199" s="4" t="s">
        <v>34</v>
      </c>
      <c r="I199" s="4" t="s">
        <v>1012</v>
      </c>
      <c r="J199" s="29" t="str">
        <f>VLOOKUP(I199,SEV_20000!$B$2:$D$89,3,FALSE)</f>
        <v>Sí</v>
      </c>
      <c r="K199" s="4" t="s">
        <v>1013</v>
      </c>
      <c r="L199" s="4" t="s">
        <v>2</v>
      </c>
      <c r="M199" s="4" t="s">
        <v>1014</v>
      </c>
      <c r="N199" s="4" t="s">
        <v>1015</v>
      </c>
      <c r="O199" s="4" t="s">
        <v>1016</v>
      </c>
      <c r="P199" s="4" t="s">
        <v>1017</v>
      </c>
      <c r="Q199" s="4" t="s">
        <v>3</v>
      </c>
      <c r="R199" s="5" t="s">
        <v>444</v>
      </c>
      <c r="S199" s="4">
        <v>1999</v>
      </c>
      <c r="T199" s="5" t="s">
        <v>1018</v>
      </c>
      <c r="U199" s="5">
        <v>0</v>
      </c>
      <c r="V199" s="5">
        <v>106</v>
      </c>
      <c r="W199" s="4">
        <v>6</v>
      </c>
      <c r="X199" s="4" t="s">
        <v>16</v>
      </c>
      <c r="Y199" s="4" t="s">
        <v>5</v>
      </c>
      <c r="Z199" s="42" t="s">
        <v>5</v>
      </c>
      <c r="AA199" s="4"/>
      <c r="AB199" s="4" t="s">
        <v>5</v>
      </c>
      <c r="AC199" s="4" t="s">
        <v>8</v>
      </c>
      <c r="AD199" s="4" t="s">
        <v>6</v>
      </c>
      <c r="AE199" s="4" t="s">
        <v>8</v>
      </c>
      <c r="AF199" s="4" t="s">
        <v>7</v>
      </c>
      <c r="AG199" s="4" t="s">
        <v>8</v>
      </c>
      <c r="AH199" s="4" t="s">
        <v>9</v>
      </c>
      <c r="AI199" s="4" t="s">
        <v>8</v>
      </c>
      <c r="AJ199" s="4" t="s">
        <v>11</v>
      </c>
      <c r="AK199" s="4" t="s">
        <v>5</v>
      </c>
      <c r="AL199" s="4" t="s">
        <v>19</v>
      </c>
      <c r="AM199" s="4" t="s">
        <v>24</v>
      </c>
      <c r="AN199" s="4" t="s">
        <v>8</v>
      </c>
      <c r="AO199" s="4" t="s">
        <v>8</v>
      </c>
      <c r="AP199" s="5" t="s">
        <v>11</v>
      </c>
      <c r="AQ199" s="5">
        <v>0</v>
      </c>
      <c r="AR199" s="5">
        <v>0</v>
      </c>
      <c r="AS199" s="4">
        <v>0</v>
      </c>
      <c r="AT199" s="5" t="s">
        <v>11</v>
      </c>
      <c r="AU199" s="4">
        <v>0</v>
      </c>
      <c r="AV199" s="5" t="s">
        <v>5</v>
      </c>
      <c r="AW199" s="4">
        <v>3</v>
      </c>
      <c r="AX199" s="4" t="s">
        <v>8</v>
      </c>
      <c r="AY199" s="5" t="s">
        <v>11</v>
      </c>
      <c r="AZ199" s="4">
        <v>0</v>
      </c>
      <c r="BA199" s="4" t="s">
        <v>13</v>
      </c>
      <c r="BB199" s="5" t="s">
        <v>11</v>
      </c>
      <c r="BC199" s="5">
        <v>0</v>
      </c>
      <c r="BD199" s="4">
        <v>0</v>
      </c>
      <c r="BE199" s="4" t="s">
        <v>8</v>
      </c>
      <c r="BF199" s="4" t="s">
        <v>14</v>
      </c>
      <c r="BG199" s="4" t="s">
        <v>5</v>
      </c>
      <c r="BH199" s="4" t="s">
        <v>8</v>
      </c>
      <c r="BI199" s="4" t="s">
        <v>11</v>
      </c>
      <c r="BJ199" s="4" t="s">
        <v>13</v>
      </c>
      <c r="BK199" s="4" t="s">
        <v>11</v>
      </c>
      <c r="BL199" s="5" t="s">
        <v>11</v>
      </c>
      <c r="BM199" s="5">
        <v>6</v>
      </c>
      <c r="BN199" s="4">
        <v>5</v>
      </c>
      <c r="BO199" s="4" t="s">
        <v>5</v>
      </c>
      <c r="BP199" s="4" t="s">
        <v>8</v>
      </c>
      <c r="BQ199" s="4" t="s">
        <v>11</v>
      </c>
      <c r="BR199" s="4" t="s">
        <v>11</v>
      </c>
      <c r="BS199" s="5" t="s">
        <v>11</v>
      </c>
      <c r="BT199" s="5" t="s">
        <v>11</v>
      </c>
      <c r="BU199" s="5">
        <v>0</v>
      </c>
      <c r="BV199" s="5">
        <v>0</v>
      </c>
      <c r="BW199" s="4">
        <v>0</v>
      </c>
      <c r="BX199" s="5">
        <v>0</v>
      </c>
      <c r="BY199" s="5" t="s">
        <v>5</v>
      </c>
      <c r="BZ199" s="4">
        <v>10</v>
      </c>
      <c r="CA199" s="5">
        <v>1</v>
      </c>
      <c r="CB199" s="4" t="s">
        <v>8</v>
      </c>
      <c r="CC199" s="4">
        <v>0</v>
      </c>
      <c r="CD199" s="4" t="s">
        <v>15</v>
      </c>
      <c r="CE199" s="4" t="s">
        <v>11</v>
      </c>
      <c r="CF199" s="26" t="s">
        <v>15</v>
      </c>
      <c r="CG199" s="35" t="s">
        <v>1670</v>
      </c>
      <c r="CH199" s="27">
        <f>VLOOKUP(E199,Criterio_Invierno!$B$5:$C$8,2,0)</f>
        <v>10</v>
      </c>
      <c r="CI199" s="24">
        <f>+VLOOKUP(F199,Criterio_Invierno!$B$10:$C$13,2,0)</f>
        <v>2.5</v>
      </c>
      <c r="CJ199" s="29">
        <f>+IF(X199="Mañana y tarde",Criterio_Invierno!$C$16,IF(X199="Solo mañana",Criterio_Invierno!$C$15,Criterio_Invierno!$C$17))</f>
        <v>15</v>
      </c>
      <c r="CK199" s="24">
        <f>+IF(S199=0,Criterio_Invierno!$C$22,IF(S199&lt;Criterio_Invierno!$B$20,Criterio_Invierno!$C$20,IF(S199&lt;Criterio_Invierno!$B$21,Criterio_Invierno!$C$21,0)))*IF(AN199="SI",Criterio_Invierno!$F$20,Criterio_Invierno!$F$21)*IF(AI199="SI",Criterio_Invierno!$J$20,Criterio_Invierno!$J$21)</f>
        <v>7.5</v>
      </c>
      <c r="CL199" s="29">
        <f>(IF(AE199="NO",Criterio_Invierno!$C$25,IF(AE199="SI",Criterio_Invierno!$C$26,0))+VLOOKUP(AF199,Criterio_Invierno!$E$25:$F$29,2,FALSE)+IF(AK199="-",Criterio_Invierno!$I$30,IF(ISERROR(VLOOKUP(CONCATENATE(AL199,"-",AM199),Criterio_Invierno!$H$25:$I$29,2,FALSE)),Criterio_Invierno!$I$29,VLOOKUP(CONCATENATE(AL199,"-",AM199),Criterio_Invierno!$H$25:$I$29,2,FALSE))))*IF(AG199="SI",Criterio_Invierno!$L$25,Criterio_Invierno!$L$26)</f>
        <v>15</v>
      </c>
      <c r="CM199" s="24">
        <f>+IF(AR199&gt;Criterio_Invierno!$B$33,Criterio_Invierno!$C$33,0)+IF(AU199&gt;Criterio_Invierno!$E$33,Criterio_Invierno!$F$33,0)+IF(BG199="NO",Criterio_Invierno!$I$33,0)</f>
        <v>0</v>
      </c>
      <c r="CN199" s="24">
        <f>+IF(V199&gt;=Criterio_Invierno!$B$36,Criterio_Invierno!$C$37,IF(V199&gt;=Criterio_Invierno!$B$35,Criterio_Invierno!$C$36,Criterio_Invierno!$C$35))</f>
        <v>1</v>
      </c>
      <c r="CO199" s="30">
        <f>IF(CD199="-",Criterio_Invierno!$G$40,VLOOKUP(CE199,Criterio_Invierno!$B$39:$C$46,2,FALSE))</f>
        <v>1</v>
      </c>
      <c r="CP199" s="28">
        <f>+VLOOKUP(F199,Criterio_Verano!$B$5:$C$7,2,FALSE)</f>
        <v>20</v>
      </c>
      <c r="CQ199" s="24">
        <f>+IF(AA199="SI",Criterio_Verano!$C$10,IF(AB199="SI",Criterio_Verano!$C$13,IF(Z199="SI",Criterio_Verano!$C$11,Criterio_Verano!$D$12)))</f>
        <v>20</v>
      </c>
      <c r="CR199" s="24">
        <f>+IF(S199=0,Criterio_Verano!$C$18,IF(S199&lt;Criterio_Verano!$B$16,Criterio_Verano!$C$16,IF(S199&lt;Criterio_Verano!$B$17,Criterio_Verano!$C$17,Criterio_Verano!$C$18)))+IF(AE199="NO",Criterio_Verano!$F$17,Criterio_Verano!$F$16)</f>
        <v>12.5</v>
      </c>
      <c r="CS199" s="31">
        <f>+IF(AK199="NO",Criterio_Verano!$C$23,IF(AL199="PERSIANAS",Criterio_Verano!$C$21,Criterio_Verano!$C$22)+IF(AM199="DEFICIENTE",Criterio_Verano!$F$22,Criterio_Verano!$F$21))</f>
        <v>10</v>
      </c>
    </row>
    <row r="200" spans="1:97">
      <c r="A200" s="2" t="s">
        <v>432</v>
      </c>
      <c r="B200" s="4" t="s">
        <v>1</v>
      </c>
      <c r="C200" s="29">
        <f t="shared" si="8"/>
        <v>45</v>
      </c>
      <c r="D200" s="24">
        <f t="shared" si="9"/>
        <v>62.5</v>
      </c>
      <c r="E200" s="2" t="s">
        <v>139</v>
      </c>
      <c r="F200" s="3">
        <v>3</v>
      </c>
      <c r="G200" s="4" t="s">
        <v>394</v>
      </c>
      <c r="H200" s="4" t="s">
        <v>34</v>
      </c>
      <c r="I200" s="4" t="s">
        <v>433</v>
      </c>
      <c r="J200" s="29" t="str">
        <f>VLOOKUP(I200,SEV_20000!$B$2:$D$89,3,FALSE)</f>
        <v>Sí</v>
      </c>
      <c r="K200" s="4" t="s">
        <v>434</v>
      </c>
      <c r="L200" s="4" t="s">
        <v>2</v>
      </c>
      <c r="M200" s="4" t="s">
        <v>435</v>
      </c>
      <c r="N200" s="4" t="s">
        <v>436</v>
      </c>
      <c r="O200" s="4" t="s">
        <v>437</v>
      </c>
      <c r="P200" s="4" t="s">
        <v>437</v>
      </c>
      <c r="Q200" s="4" t="s">
        <v>3</v>
      </c>
      <c r="R200" s="5" t="s">
        <v>57</v>
      </c>
      <c r="S200" s="4">
        <v>1980</v>
      </c>
      <c r="T200" s="5" t="s">
        <v>13</v>
      </c>
      <c r="U200" s="5">
        <v>0</v>
      </c>
      <c r="V200" s="5">
        <v>247</v>
      </c>
      <c r="W200" s="4">
        <v>11</v>
      </c>
      <c r="X200" s="4" t="s">
        <v>4</v>
      </c>
      <c r="Y200" s="4" t="s">
        <v>5</v>
      </c>
      <c r="Z200" s="42" t="s">
        <v>5</v>
      </c>
      <c r="AA200" s="4"/>
      <c r="AB200" s="4" t="s">
        <v>5</v>
      </c>
      <c r="AC200" s="4" t="s">
        <v>5</v>
      </c>
      <c r="AD200" s="4" t="s">
        <v>17</v>
      </c>
      <c r="AE200" s="4" t="s">
        <v>8</v>
      </c>
      <c r="AF200" s="4" t="s">
        <v>7</v>
      </c>
      <c r="AG200" s="4" t="s">
        <v>8</v>
      </c>
      <c r="AH200" s="4" t="s">
        <v>18</v>
      </c>
      <c r="AI200" s="4" t="s">
        <v>5</v>
      </c>
      <c r="AJ200" s="4" t="s">
        <v>10</v>
      </c>
      <c r="AK200" s="4" t="s">
        <v>5</v>
      </c>
      <c r="AL200" s="4" t="s">
        <v>19</v>
      </c>
      <c r="AM200" s="4" t="s">
        <v>24</v>
      </c>
      <c r="AN200" s="4" t="s">
        <v>8</v>
      </c>
      <c r="AO200" s="4" t="s">
        <v>5</v>
      </c>
      <c r="AP200" s="5" t="s">
        <v>39</v>
      </c>
      <c r="AQ200" s="5">
        <v>0</v>
      </c>
      <c r="AR200" s="5">
        <v>0</v>
      </c>
      <c r="AS200" s="4">
        <v>4</v>
      </c>
      <c r="AT200" s="5" t="s">
        <v>5</v>
      </c>
      <c r="AU200" s="4">
        <v>0</v>
      </c>
      <c r="AV200" s="5" t="s">
        <v>8</v>
      </c>
      <c r="AW200" s="4">
        <v>0</v>
      </c>
      <c r="AX200" s="4" t="s">
        <v>8</v>
      </c>
      <c r="AY200" s="5" t="s">
        <v>11</v>
      </c>
      <c r="AZ200" s="4">
        <v>0</v>
      </c>
      <c r="BA200" s="4" t="s">
        <v>13</v>
      </c>
      <c r="BB200" s="5" t="s">
        <v>11</v>
      </c>
      <c r="BC200" s="5">
        <v>0</v>
      </c>
      <c r="BD200" s="4">
        <v>0</v>
      </c>
      <c r="BE200" s="4" t="s">
        <v>5</v>
      </c>
      <c r="BF200" s="4" t="s">
        <v>14</v>
      </c>
      <c r="BG200" s="4" t="s">
        <v>5</v>
      </c>
      <c r="BH200" s="4" t="s">
        <v>8</v>
      </c>
      <c r="BI200" s="4" t="s">
        <v>11</v>
      </c>
      <c r="BJ200" s="4" t="s">
        <v>13</v>
      </c>
      <c r="BK200" s="4" t="s">
        <v>11</v>
      </c>
      <c r="BL200" s="5" t="s">
        <v>11</v>
      </c>
      <c r="BM200" s="5">
        <v>0</v>
      </c>
      <c r="BN200" s="4">
        <v>11</v>
      </c>
      <c r="BO200" s="4" t="s">
        <v>8</v>
      </c>
      <c r="BP200" s="4" t="s">
        <v>11</v>
      </c>
      <c r="BQ200" s="4" t="s">
        <v>11</v>
      </c>
      <c r="BR200" s="4" t="s">
        <v>11</v>
      </c>
      <c r="BS200" s="5" t="s">
        <v>11</v>
      </c>
      <c r="BT200" s="5" t="s">
        <v>11</v>
      </c>
      <c r="BU200" s="5">
        <v>0</v>
      </c>
      <c r="BV200" s="5">
        <v>0</v>
      </c>
      <c r="BW200" s="4">
        <v>0</v>
      </c>
      <c r="BX200" s="5">
        <v>0</v>
      </c>
      <c r="BY200" s="5" t="s">
        <v>11</v>
      </c>
      <c r="BZ200" s="4">
        <v>0</v>
      </c>
      <c r="CA200" s="5">
        <v>0</v>
      </c>
      <c r="CB200" s="4" t="s">
        <v>8</v>
      </c>
      <c r="CC200" s="4">
        <v>0</v>
      </c>
      <c r="CD200" s="4" t="s">
        <v>8</v>
      </c>
      <c r="CE200" s="4" t="s">
        <v>11</v>
      </c>
      <c r="CF200" s="26" t="s">
        <v>8</v>
      </c>
      <c r="CG200" s="35" t="s">
        <v>1563</v>
      </c>
      <c r="CH200" s="27">
        <f>VLOOKUP(E200,Criterio_Invierno!$B$5:$C$8,2,0)</f>
        <v>7.5</v>
      </c>
      <c r="CI200" s="24">
        <f>+VLOOKUP(F200,Criterio_Invierno!$B$10:$C$13,2,0)</f>
        <v>2.5</v>
      </c>
      <c r="CJ200" s="29">
        <f>+IF(X200="Mañana y tarde",Criterio_Invierno!$C$16,IF(X200="Solo mañana",Criterio_Invierno!$C$15,Criterio_Invierno!$C$17))</f>
        <v>5</v>
      </c>
      <c r="CK200" s="24">
        <f>+IF(S200=0,Criterio_Invierno!$C$22,IF(S200&lt;Criterio_Invierno!$B$20,Criterio_Invierno!$C$20,IF(S200&lt;Criterio_Invierno!$B$21,Criterio_Invierno!$C$21,0)))*IF(AN200="SI",Criterio_Invierno!$F$20,Criterio_Invierno!$F$21)*IF(AI200="SI",Criterio_Invierno!$J$20,Criterio_Invierno!$J$21)</f>
        <v>15</v>
      </c>
      <c r="CL200" s="29">
        <f>(IF(AE200="NO",Criterio_Invierno!$C$25,IF(AE200="SI",Criterio_Invierno!$C$26,0))+VLOOKUP(AF200,Criterio_Invierno!$E$25:$F$29,2,FALSE)+IF(AK200="-",Criterio_Invierno!$I$30,IF(ISERROR(VLOOKUP(CONCATENATE(AL200,"-",AM200),Criterio_Invierno!$H$25:$I$29,2,FALSE)),Criterio_Invierno!$I$29,VLOOKUP(CONCATENATE(AL200,"-",AM200),Criterio_Invierno!$H$25:$I$29,2,FALSE))))*IF(AG200="SI",Criterio_Invierno!$L$25,Criterio_Invierno!$L$26)</f>
        <v>15</v>
      </c>
      <c r="CM200" s="24">
        <f>+IF(AR200&gt;Criterio_Invierno!$B$33,Criterio_Invierno!$C$33,0)+IF(AU200&gt;Criterio_Invierno!$E$33,Criterio_Invierno!$F$33,0)+IF(BG200="NO",Criterio_Invierno!$I$33,0)</f>
        <v>0</v>
      </c>
      <c r="CN200" s="24">
        <f>+IF(V200&gt;=Criterio_Invierno!$B$36,Criterio_Invierno!$C$37,IF(V200&gt;=Criterio_Invierno!$B$35,Criterio_Invierno!$C$36,Criterio_Invierno!$C$35))</f>
        <v>1</v>
      </c>
      <c r="CO200" s="30">
        <f>IF(CD200="-",Criterio_Invierno!$G$40,VLOOKUP(CE200,Criterio_Invierno!$B$39:$C$46,2,FALSE))</f>
        <v>1</v>
      </c>
      <c r="CP200" s="28">
        <f>+VLOOKUP(F200,Criterio_Verano!$B$5:$C$7,2,FALSE)</f>
        <v>20</v>
      </c>
      <c r="CQ200" s="24">
        <f>+IF(AA200="SI",Criterio_Verano!$C$10,IF(AB200="SI",Criterio_Verano!$C$13,IF(Z200="SI",Criterio_Verano!$C$11,Criterio_Verano!$D$12)))</f>
        <v>20</v>
      </c>
      <c r="CR200" s="24">
        <f>+IF(S200=0,Criterio_Verano!$C$18,IF(S200&lt;Criterio_Verano!$B$16,Criterio_Verano!$C$16,IF(S200&lt;Criterio_Verano!$B$17,Criterio_Verano!$C$17,Criterio_Verano!$C$18)))+IF(AE200="NO",Criterio_Verano!$F$17,Criterio_Verano!$F$16)</f>
        <v>12.5</v>
      </c>
      <c r="CS200" s="31">
        <f>+IF(AK200="NO",Criterio_Verano!$C$23,IF(AL200="PERSIANAS",Criterio_Verano!$C$21,Criterio_Verano!$C$22)+IF(AM200="DEFICIENTE",Criterio_Verano!$F$22,Criterio_Verano!$F$21))</f>
        <v>10</v>
      </c>
    </row>
    <row r="201" spans="1:97">
      <c r="A201" s="2" t="s">
        <v>747</v>
      </c>
      <c r="B201" s="4" t="s">
        <v>1</v>
      </c>
      <c r="C201" s="29">
        <f t="shared" si="8"/>
        <v>62.5</v>
      </c>
      <c r="D201" s="24">
        <f t="shared" si="9"/>
        <v>62.5</v>
      </c>
      <c r="E201" s="2" t="s">
        <v>140</v>
      </c>
      <c r="F201" s="3">
        <v>3</v>
      </c>
      <c r="G201" s="4" t="s">
        <v>748</v>
      </c>
      <c r="H201" s="4" t="s">
        <v>34</v>
      </c>
      <c r="I201" s="4" t="s">
        <v>749</v>
      </c>
      <c r="J201" s="29" t="str">
        <f>VLOOKUP(I201,SEV_20000!$B$2:$D$89,3,FALSE)</f>
        <v>Sí</v>
      </c>
      <c r="K201" s="4" t="s">
        <v>750</v>
      </c>
      <c r="L201" s="4" t="s">
        <v>2</v>
      </c>
      <c r="M201" s="4" t="s">
        <v>751</v>
      </c>
      <c r="N201" s="4" t="s">
        <v>752</v>
      </c>
      <c r="O201" s="4" t="s">
        <v>753</v>
      </c>
      <c r="P201" s="4" t="s">
        <v>754</v>
      </c>
      <c r="Q201" s="4" t="s">
        <v>30</v>
      </c>
      <c r="R201" s="5" t="s">
        <v>755</v>
      </c>
      <c r="S201" s="4">
        <v>1978</v>
      </c>
      <c r="T201" s="5" t="s">
        <v>756</v>
      </c>
      <c r="U201" s="5">
        <v>2016</v>
      </c>
      <c r="V201" s="5">
        <v>200</v>
      </c>
      <c r="W201" s="4">
        <v>13</v>
      </c>
      <c r="X201" s="4" t="s">
        <v>4</v>
      </c>
      <c r="Y201" s="4" t="s">
        <v>5</v>
      </c>
      <c r="Z201" s="42" t="s">
        <v>5</v>
      </c>
      <c r="AA201" s="4"/>
      <c r="AB201" s="4" t="s">
        <v>5</v>
      </c>
      <c r="AC201" s="4" t="s">
        <v>5</v>
      </c>
      <c r="AD201" s="4" t="s">
        <v>6</v>
      </c>
      <c r="AE201" s="4" t="s">
        <v>8</v>
      </c>
      <c r="AF201" s="4" t="s">
        <v>7</v>
      </c>
      <c r="AG201" s="4" t="s">
        <v>8</v>
      </c>
      <c r="AH201" s="4" t="s">
        <v>9</v>
      </c>
      <c r="AI201" s="4" t="s">
        <v>5</v>
      </c>
      <c r="AJ201" s="4" t="s">
        <v>10</v>
      </c>
      <c r="AK201" s="4" t="s">
        <v>5</v>
      </c>
      <c r="AL201" s="4" t="s">
        <v>19</v>
      </c>
      <c r="AM201" s="4" t="s">
        <v>24</v>
      </c>
      <c r="AN201" s="4" t="s">
        <v>5</v>
      </c>
      <c r="AO201" s="4" t="s">
        <v>8</v>
      </c>
      <c r="AP201" s="5" t="s">
        <v>11</v>
      </c>
      <c r="AQ201" s="5">
        <v>0</v>
      </c>
      <c r="AR201" s="5">
        <v>0</v>
      </c>
      <c r="AS201" s="4">
        <v>0</v>
      </c>
      <c r="AT201" s="5" t="s">
        <v>11</v>
      </c>
      <c r="AU201" s="4">
        <v>0</v>
      </c>
      <c r="AV201" s="5" t="s">
        <v>5</v>
      </c>
      <c r="AW201" s="4">
        <v>0</v>
      </c>
      <c r="AX201" s="4" t="s">
        <v>8</v>
      </c>
      <c r="AY201" s="5" t="s">
        <v>11</v>
      </c>
      <c r="AZ201" s="4">
        <v>0</v>
      </c>
      <c r="BA201" s="4" t="s">
        <v>13</v>
      </c>
      <c r="BB201" s="5" t="s">
        <v>11</v>
      </c>
      <c r="BC201" s="5">
        <v>0</v>
      </c>
      <c r="BD201" s="4">
        <v>0</v>
      </c>
      <c r="BE201" s="4" t="s">
        <v>8</v>
      </c>
      <c r="BF201" s="4" t="s">
        <v>14</v>
      </c>
      <c r="BG201" s="4" t="s">
        <v>5</v>
      </c>
      <c r="BH201" s="4" t="s">
        <v>8</v>
      </c>
      <c r="BI201" s="4" t="s">
        <v>11</v>
      </c>
      <c r="BJ201" s="4" t="s">
        <v>13</v>
      </c>
      <c r="BK201" s="4" t="s">
        <v>11</v>
      </c>
      <c r="BL201" s="5" t="s">
        <v>11</v>
      </c>
      <c r="BM201" s="5">
        <v>11</v>
      </c>
      <c r="BN201" s="4">
        <v>9</v>
      </c>
      <c r="BO201" s="4" t="s">
        <v>8</v>
      </c>
      <c r="BP201" s="4" t="s">
        <v>11</v>
      </c>
      <c r="BQ201" s="4" t="s">
        <v>11</v>
      </c>
      <c r="BR201" s="4" t="s">
        <v>11</v>
      </c>
      <c r="BS201" s="5" t="s">
        <v>11</v>
      </c>
      <c r="BT201" s="5" t="s">
        <v>11</v>
      </c>
      <c r="BU201" s="5">
        <v>0</v>
      </c>
      <c r="BV201" s="5">
        <v>0</v>
      </c>
      <c r="BW201" s="4">
        <v>0</v>
      </c>
      <c r="BX201" s="5">
        <v>0</v>
      </c>
      <c r="BY201" s="5" t="s">
        <v>11</v>
      </c>
      <c r="BZ201" s="4">
        <v>0</v>
      </c>
      <c r="CA201" s="5">
        <v>0</v>
      </c>
      <c r="CB201" s="4" t="s">
        <v>8</v>
      </c>
      <c r="CC201" s="4">
        <v>0</v>
      </c>
      <c r="CD201" s="4" t="s">
        <v>8</v>
      </c>
      <c r="CE201" s="4" t="s">
        <v>11</v>
      </c>
      <c r="CF201" s="26" t="s">
        <v>8</v>
      </c>
      <c r="CG201" s="35" t="s">
        <v>1616</v>
      </c>
      <c r="CH201" s="27">
        <f>VLOOKUP(E201,Criterio_Invierno!$B$5:$C$8,2,0)</f>
        <v>10</v>
      </c>
      <c r="CI201" s="24">
        <f>+VLOOKUP(F201,Criterio_Invierno!$B$10:$C$13,2,0)</f>
        <v>2.5</v>
      </c>
      <c r="CJ201" s="29">
        <f>+IF(X201="Mañana y tarde",Criterio_Invierno!$C$16,IF(X201="Solo mañana",Criterio_Invierno!$C$15,Criterio_Invierno!$C$17))</f>
        <v>5</v>
      </c>
      <c r="CK201" s="24">
        <f>+IF(S201=0,Criterio_Invierno!$C$22,IF(S201&lt;Criterio_Invierno!$B$20,Criterio_Invierno!$C$20,IF(S201&lt;Criterio_Invierno!$B$21,Criterio_Invierno!$C$21,0)))*IF(AN201="SI",Criterio_Invierno!$F$20,Criterio_Invierno!$F$21)*IF(AI201="SI",Criterio_Invierno!$J$20,Criterio_Invierno!$J$21)</f>
        <v>30</v>
      </c>
      <c r="CL201" s="29">
        <f>(IF(AE201="NO",Criterio_Invierno!$C$25,IF(AE201="SI",Criterio_Invierno!$C$26,0))+VLOOKUP(AF201,Criterio_Invierno!$E$25:$F$29,2,FALSE)+IF(AK201="-",Criterio_Invierno!$I$30,IF(ISERROR(VLOOKUP(CONCATENATE(AL201,"-",AM201),Criterio_Invierno!$H$25:$I$29,2,FALSE)),Criterio_Invierno!$I$29,VLOOKUP(CONCATENATE(AL201,"-",AM201),Criterio_Invierno!$H$25:$I$29,2,FALSE))))*IF(AG201="SI",Criterio_Invierno!$L$25,Criterio_Invierno!$L$26)</f>
        <v>15</v>
      </c>
      <c r="CM201" s="24">
        <f>+IF(AR201&gt;Criterio_Invierno!$B$33,Criterio_Invierno!$C$33,0)+IF(AU201&gt;Criterio_Invierno!$E$33,Criterio_Invierno!$F$33,0)+IF(BG201="NO",Criterio_Invierno!$I$33,0)</f>
        <v>0</v>
      </c>
      <c r="CN201" s="24">
        <f>+IF(V201&gt;=Criterio_Invierno!$B$36,Criterio_Invierno!$C$37,IF(V201&gt;=Criterio_Invierno!$B$35,Criterio_Invierno!$C$36,Criterio_Invierno!$C$35))</f>
        <v>1</v>
      </c>
      <c r="CO201" s="30">
        <f>IF(CD201="-",Criterio_Invierno!$G$40,VLOOKUP(CE201,Criterio_Invierno!$B$39:$C$46,2,FALSE))</f>
        <v>1</v>
      </c>
      <c r="CP201" s="28">
        <f>+VLOOKUP(F201,Criterio_Verano!$B$5:$C$7,2,FALSE)</f>
        <v>20</v>
      </c>
      <c r="CQ201" s="24">
        <f>+IF(AA201="SI",Criterio_Verano!$C$10,IF(AB201="SI",Criterio_Verano!$C$13,IF(Z201="SI",Criterio_Verano!$C$11,Criterio_Verano!$D$12)))</f>
        <v>20</v>
      </c>
      <c r="CR201" s="24">
        <f>+IF(S201=0,Criterio_Verano!$C$18,IF(S201&lt;Criterio_Verano!$B$16,Criterio_Verano!$C$16,IF(S201&lt;Criterio_Verano!$B$17,Criterio_Verano!$C$17,Criterio_Verano!$C$18)))+IF(AE201="NO",Criterio_Verano!$F$17,Criterio_Verano!$F$16)</f>
        <v>12.5</v>
      </c>
      <c r="CS201" s="31">
        <f>+IF(AK201="NO",Criterio_Verano!$C$23,IF(AL201="PERSIANAS",Criterio_Verano!$C$21,Criterio_Verano!$C$22)+IF(AM201="DEFICIENTE",Criterio_Verano!$F$22,Criterio_Verano!$F$21))</f>
        <v>10</v>
      </c>
    </row>
    <row r="202" spans="1:97">
      <c r="A202" s="2" t="s">
        <v>62</v>
      </c>
      <c r="B202" s="4" t="s">
        <v>1</v>
      </c>
      <c r="C202" s="29">
        <f t="shared" si="8"/>
        <v>75</v>
      </c>
      <c r="D202" s="24">
        <f t="shared" si="9"/>
        <v>62.5</v>
      </c>
      <c r="E202" s="2" t="s">
        <v>139</v>
      </c>
      <c r="F202" s="3">
        <v>4</v>
      </c>
      <c r="G202" s="4" t="s">
        <v>63</v>
      </c>
      <c r="H202" s="4" t="s">
        <v>34</v>
      </c>
      <c r="I202" s="4" t="s">
        <v>64</v>
      </c>
      <c r="J202" s="29" t="str">
        <f>VLOOKUP(I202,SEV_20000!$B$2:$D$89,3,FALSE)</f>
        <v>Sí</v>
      </c>
      <c r="K202" s="4" t="s">
        <v>65</v>
      </c>
      <c r="L202" s="4" t="s">
        <v>2</v>
      </c>
      <c r="M202" s="4" t="s">
        <v>66</v>
      </c>
      <c r="N202" s="4" t="s">
        <v>67</v>
      </c>
      <c r="O202" s="4" t="s">
        <v>68</v>
      </c>
      <c r="P202" s="4" t="s">
        <v>69</v>
      </c>
      <c r="Q202" s="4" t="s">
        <v>3</v>
      </c>
      <c r="R202" s="5" t="s">
        <v>118</v>
      </c>
      <c r="S202" s="4">
        <v>2000</v>
      </c>
      <c r="T202" s="5" t="s">
        <v>13</v>
      </c>
      <c r="U202" s="5">
        <v>0</v>
      </c>
      <c r="V202" s="5">
        <v>25</v>
      </c>
      <c r="W202" s="4">
        <v>1</v>
      </c>
      <c r="X202" s="4" t="s">
        <v>4</v>
      </c>
      <c r="Y202" s="4" t="s">
        <v>5</v>
      </c>
      <c r="Z202" s="42" t="s">
        <v>5</v>
      </c>
      <c r="AA202" s="4"/>
      <c r="AB202" s="4" t="s">
        <v>8</v>
      </c>
      <c r="AC202" s="4" t="s">
        <v>8</v>
      </c>
      <c r="AD202" s="4" t="s">
        <v>17</v>
      </c>
      <c r="AE202" s="4" t="s">
        <v>8</v>
      </c>
      <c r="AF202" s="4" t="s">
        <v>7</v>
      </c>
      <c r="AG202" s="4" t="s">
        <v>5</v>
      </c>
      <c r="AH202" s="4" t="s">
        <v>25</v>
      </c>
      <c r="AI202" s="4" t="s">
        <v>8</v>
      </c>
      <c r="AJ202" s="4" t="s">
        <v>11</v>
      </c>
      <c r="AK202" s="4" t="s">
        <v>5</v>
      </c>
      <c r="AL202" s="4" t="s">
        <v>58</v>
      </c>
      <c r="AM202" s="4" t="s">
        <v>24</v>
      </c>
      <c r="AN202" s="4" t="s">
        <v>8</v>
      </c>
      <c r="AO202" s="4" t="s">
        <v>8</v>
      </c>
      <c r="AP202" s="5" t="s">
        <v>11</v>
      </c>
      <c r="AQ202" s="5">
        <v>0</v>
      </c>
      <c r="AR202" s="5">
        <v>0</v>
      </c>
      <c r="AS202" s="4">
        <v>0</v>
      </c>
      <c r="AT202" s="5" t="s">
        <v>11</v>
      </c>
      <c r="AU202" s="4">
        <v>0</v>
      </c>
      <c r="AV202" s="5" t="s">
        <v>5</v>
      </c>
      <c r="AW202" s="4">
        <v>0</v>
      </c>
      <c r="AX202" s="4" t="s">
        <v>5</v>
      </c>
      <c r="AY202" s="5" t="s">
        <v>26</v>
      </c>
      <c r="AZ202" s="4">
        <v>1</v>
      </c>
      <c r="BA202" s="4" t="s">
        <v>8</v>
      </c>
      <c r="BB202" s="5" t="s">
        <v>8</v>
      </c>
      <c r="BC202" s="5">
        <v>0</v>
      </c>
      <c r="BD202" s="4">
        <v>10</v>
      </c>
      <c r="BE202" s="4" t="s">
        <v>8</v>
      </c>
      <c r="BF202" s="4" t="s">
        <v>60</v>
      </c>
      <c r="BG202" s="4" t="s">
        <v>5</v>
      </c>
      <c r="BH202" s="4" t="s">
        <v>8</v>
      </c>
      <c r="BI202" s="4" t="s">
        <v>11</v>
      </c>
      <c r="BJ202" s="4" t="s">
        <v>13</v>
      </c>
      <c r="BK202" s="4" t="s">
        <v>11</v>
      </c>
      <c r="BL202" s="5" t="s">
        <v>11</v>
      </c>
      <c r="BM202" s="5">
        <v>1</v>
      </c>
      <c r="BN202" s="4">
        <v>1</v>
      </c>
      <c r="BO202" s="4" t="s">
        <v>8</v>
      </c>
      <c r="BP202" s="4" t="s">
        <v>11</v>
      </c>
      <c r="BQ202" s="4" t="s">
        <v>11</v>
      </c>
      <c r="BR202" s="4" t="s">
        <v>11</v>
      </c>
      <c r="BS202" s="5" t="s">
        <v>11</v>
      </c>
      <c r="BT202" s="5" t="s">
        <v>11</v>
      </c>
      <c r="BU202" s="5">
        <v>0</v>
      </c>
      <c r="BV202" s="5">
        <v>0</v>
      </c>
      <c r="BW202" s="4">
        <v>0</v>
      </c>
      <c r="BX202" s="5">
        <v>0</v>
      </c>
      <c r="BY202" s="5" t="s">
        <v>11</v>
      </c>
      <c r="BZ202" s="4">
        <v>0</v>
      </c>
      <c r="CA202" s="5">
        <v>0</v>
      </c>
      <c r="CB202" s="4" t="s">
        <v>8</v>
      </c>
      <c r="CC202" s="4">
        <v>0</v>
      </c>
      <c r="CD202" s="4" t="s">
        <v>15</v>
      </c>
      <c r="CE202" s="4" t="s">
        <v>11</v>
      </c>
      <c r="CF202" s="26" t="s">
        <v>15</v>
      </c>
      <c r="CG202" s="35" t="s">
        <v>1718</v>
      </c>
      <c r="CH202" s="27">
        <f>VLOOKUP(E202,Criterio_Invierno!$B$5:$C$8,2,0)</f>
        <v>7.5</v>
      </c>
      <c r="CI202" s="24">
        <f>+VLOOKUP(F202,Criterio_Invierno!$B$10:$C$13,2,0)</f>
        <v>5</v>
      </c>
      <c r="CJ202" s="29">
        <f>+IF(X202="Mañana y tarde",Criterio_Invierno!$C$16,IF(X202="Solo mañana",Criterio_Invierno!$C$15,Criterio_Invierno!$C$17))</f>
        <v>5</v>
      </c>
      <c r="CK202" s="24">
        <f>+IF(S202=0,Criterio_Invierno!$C$22,IF(S202&lt;Criterio_Invierno!$B$20,Criterio_Invierno!$C$20,IF(S202&lt;Criterio_Invierno!$B$21,Criterio_Invierno!$C$21,0)))*IF(AN202="SI",Criterio_Invierno!$F$20,Criterio_Invierno!$F$21)*IF(AI202="SI",Criterio_Invierno!$J$20,Criterio_Invierno!$J$21)</f>
        <v>7.5</v>
      </c>
      <c r="CL202" s="29">
        <f>(IF(AE202="NO",Criterio_Invierno!$C$25,IF(AE202="SI",Criterio_Invierno!$C$26,0))+VLOOKUP(AF202,Criterio_Invierno!$E$25:$F$29,2,FALSE)+IF(AK202="-",Criterio_Invierno!$I$30,IF(ISERROR(VLOOKUP(CONCATENATE(AL202,"-",AM202),Criterio_Invierno!$H$25:$I$29,2,FALSE)),Criterio_Invierno!$I$29,VLOOKUP(CONCATENATE(AL202,"-",AM202),Criterio_Invierno!$H$25:$I$29,2,FALSE))))*IF(AG202="SI",Criterio_Invierno!$L$25,Criterio_Invierno!$L$26)</f>
        <v>50</v>
      </c>
      <c r="CM202" s="24">
        <f>+IF(AR202&gt;Criterio_Invierno!$B$33,Criterio_Invierno!$C$33,0)+IF(AU202&gt;Criterio_Invierno!$E$33,Criterio_Invierno!$F$33,0)+IF(BG202="NO",Criterio_Invierno!$I$33,0)</f>
        <v>0</v>
      </c>
      <c r="CN202" s="24">
        <f>+IF(V202&gt;=Criterio_Invierno!$B$36,Criterio_Invierno!$C$37,IF(V202&gt;=Criterio_Invierno!$B$35,Criterio_Invierno!$C$36,Criterio_Invierno!$C$35))</f>
        <v>1</v>
      </c>
      <c r="CO202" s="30">
        <f>IF(CD202="-",Criterio_Invierno!$G$40,VLOOKUP(CE202,Criterio_Invierno!$B$39:$C$46,2,FALSE))</f>
        <v>1</v>
      </c>
      <c r="CP202" s="28">
        <f>+VLOOKUP(F202,Criterio_Verano!$B$5:$C$7,2,FALSE)</f>
        <v>40</v>
      </c>
      <c r="CQ202" s="24">
        <f>+IF(AA202="SI",Criterio_Verano!$C$10,IF(AB202="SI",Criterio_Verano!$C$13,IF(Z202="SI",Criterio_Verano!$C$11,Criterio_Verano!$D$12)))</f>
        <v>10</v>
      </c>
      <c r="CR202" s="24">
        <f>+IF(S202=0,Criterio_Verano!$C$18,IF(S202&lt;Criterio_Verano!$B$16,Criterio_Verano!$C$16,IF(S202&lt;Criterio_Verano!$B$17,Criterio_Verano!$C$17,Criterio_Verano!$C$18)))+IF(AE202="NO",Criterio_Verano!$F$17,Criterio_Verano!$F$16)</f>
        <v>12.5</v>
      </c>
      <c r="CS202" s="31">
        <f>+IF(AK202="NO",Criterio_Verano!$C$23,IF(AL202="PERSIANAS",Criterio_Verano!$C$21,Criterio_Verano!$C$22)+IF(AM202="DEFICIENTE",Criterio_Verano!$F$22,Criterio_Verano!$F$21))</f>
        <v>0</v>
      </c>
    </row>
    <row r="203" spans="1:97">
      <c r="A203" s="2" t="s">
        <v>225</v>
      </c>
      <c r="B203" s="4" t="s">
        <v>1</v>
      </c>
      <c r="C203" s="29">
        <f t="shared" si="8"/>
        <v>30</v>
      </c>
      <c r="D203" s="24">
        <f t="shared" si="9"/>
        <v>62.5</v>
      </c>
      <c r="E203" s="2" t="s">
        <v>139</v>
      </c>
      <c r="F203" s="3">
        <v>4</v>
      </c>
      <c r="G203" s="4" t="s">
        <v>226</v>
      </c>
      <c r="H203" s="4" t="s">
        <v>34</v>
      </c>
      <c r="I203" s="4" t="s">
        <v>227</v>
      </c>
      <c r="J203" s="29" t="str">
        <f>VLOOKUP(I203,SEV_20000!$B$2:$D$89,3,FALSE)</f>
        <v>Sí</v>
      </c>
      <c r="K203" s="4" t="s">
        <v>228</v>
      </c>
      <c r="L203" s="4" t="s">
        <v>2</v>
      </c>
      <c r="M203" s="4" t="s">
        <v>229</v>
      </c>
      <c r="N203" s="4" t="s">
        <v>230</v>
      </c>
      <c r="O203" s="4" t="s">
        <v>231</v>
      </c>
      <c r="P203" s="4" t="s">
        <v>232</v>
      </c>
      <c r="Q203" s="4" t="s">
        <v>3</v>
      </c>
      <c r="R203" s="5" t="s">
        <v>44</v>
      </c>
      <c r="S203" s="4">
        <v>1986</v>
      </c>
      <c r="T203" s="5" t="s">
        <v>233</v>
      </c>
      <c r="U203" s="5">
        <v>2009</v>
      </c>
      <c r="V203" s="5">
        <v>190</v>
      </c>
      <c r="W203" s="4">
        <v>13</v>
      </c>
      <c r="X203" s="4" t="s">
        <v>4</v>
      </c>
      <c r="Y203" s="4" t="s">
        <v>5</v>
      </c>
      <c r="Z203" s="42" t="s">
        <v>5</v>
      </c>
      <c r="AA203" s="4"/>
      <c r="AB203" s="4" t="s">
        <v>8</v>
      </c>
      <c r="AC203" s="4" t="s">
        <v>5</v>
      </c>
      <c r="AD203" s="4" t="s">
        <v>6</v>
      </c>
      <c r="AE203" s="4" t="s">
        <v>5</v>
      </c>
      <c r="AF203" s="4" t="s">
        <v>7</v>
      </c>
      <c r="AG203" s="4" t="s">
        <v>8</v>
      </c>
      <c r="AH203" s="4" t="s">
        <v>25</v>
      </c>
      <c r="AI203" s="4" t="s">
        <v>8</v>
      </c>
      <c r="AJ203" s="4" t="s">
        <v>11</v>
      </c>
      <c r="AK203" s="4" t="s">
        <v>5</v>
      </c>
      <c r="AL203" s="4" t="s">
        <v>19</v>
      </c>
      <c r="AM203" s="4" t="s">
        <v>24</v>
      </c>
      <c r="AN203" s="4" t="s">
        <v>8</v>
      </c>
      <c r="AO203" s="4" t="s">
        <v>8</v>
      </c>
      <c r="AP203" s="5" t="s">
        <v>11</v>
      </c>
      <c r="AQ203" s="5">
        <v>0</v>
      </c>
      <c r="AR203" s="5">
        <v>0</v>
      </c>
      <c r="AS203" s="4">
        <v>0</v>
      </c>
      <c r="AT203" s="5" t="s">
        <v>11</v>
      </c>
      <c r="AU203" s="4">
        <v>0</v>
      </c>
      <c r="AV203" s="5" t="s">
        <v>5</v>
      </c>
      <c r="AW203" s="4">
        <v>2</v>
      </c>
      <c r="AX203" s="4" t="s">
        <v>8</v>
      </c>
      <c r="AY203" s="5" t="s">
        <v>11</v>
      </c>
      <c r="AZ203" s="4">
        <v>0</v>
      </c>
      <c r="BA203" s="4" t="s">
        <v>13</v>
      </c>
      <c r="BB203" s="5" t="s">
        <v>11</v>
      </c>
      <c r="BC203" s="5">
        <v>0</v>
      </c>
      <c r="BD203" s="4">
        <v>0</v>
      </c>
      <c r="BE203" s="4" t="s">
        <v>8</v>
      </c>
      <c r="BF203" s="4" t="s">
        <v>14</v>
      </c>
      <c r="BG203" s="4" t="s">
        <v>5</v>
      </c>
      <c r="BH203" s="4" t="s">
        <v>8</v>
      </c>
      <c r="BI203" s="4" t="s">
        <v>11</v>
      </c>
      <c r="BJ203" s="4" t="s">
        <v>13</v>
      </c>
      <c r="BK203" s="4" t="s">
        <v>11</v>
      </c>
      <c r="BL203" s="5" t="s">
        <v>11</v>
      </c>
      <c r="BM203" s="5">
        <v>13</v>
      </c>
      <c r="BN203" s="4">
        <v>8</v>
      </c>
      <c r="BO203" s="4" t="s">
        <v>8</v>
      </c>
      <c r="BP203" s="4" t="s">
        <v>11</v>
      </c>
      <c r="BQ203" s="4" t="s">
        <v>11</v>
      </c>
      <c r="BR203" s="4" t="s">
        <v>11</v>
      </c>
      <c r="BS203" s="5" t="s">
        <v>11</v>
      </c>
      <c r="BT203" s="5" t="s">
        <v>11</v>
      </c>
      <c r="BU203" s="5">
        <v>0</v>
      </c>
      <c r="BV203" s="5">
        <v>0</v>
      </c>
      <c r="BW203" s="4">
        <v>0</v>
      </c>
      <c r="BX203" s="5">
        <v>0</v>
      </c>
      <c r="BY203" s="5" t="s">
        <v>11</v>
      </c>
      <c r="BZ203" s="4">
        <v>0</v>
      </c>
      <c r="CA203" s="5">
        <v>0</v>
      </c>
      <c r="CB203" s="4" t="s">
        <v>8</v>
      </c>
      <c r="CC203" s="4">
        <v>0</v>
      </c>
      <c r="CD203" s="4" t="s">
        <v>8</v>
      </c>
      <c r="CE203" s="4" t="s">
        <v>11</v>
      </c>
      <c r="CF203" s="26" t="s">
        <v>8</v>
      </c>
      <c r="CG203" s="35" t="s">
        <v>1535</v>
      </c>
      <c r="CH203" s="27">
        <f>VLOOKUP(E203,Criterio_Invierno!$B$5:$C$8,2,0)</f>
        <v>7.5</v>
      </c>
      <c r="CI203" s="24">
        <f>+VLOOKUP(F203,Criterio_Invierno!$B$10:$C$13,2,0)</f>
        <v>5</v>
      </c>
      <c r="CJ203" s="29">
        <f>+IF(X203="Mañana y tarde",Criterio_Invierno!$C$16,IF(X203="Solo mañana",Criterio_Invierno!$C$15,Criterio_Invierno!$C$17))</f>
        <v>5</v>
      </c>
      <c r="CK203" s="24">
        <f>+IF(S203=0,Criterio_Invierno!$C$22,IF(S203&lt;Criterio_Invierno!$B$20,Criterio_Invierno!$C$20,IF(S203&lt;Criterio_Invierno!$B$21,Criterio_Invierno!$C$21,0)))*IF(AN203="SI",Criterio_Invierno!$F$20,Criterio_Invierno!$F$21)*IF(AI203="SI",Criterio_Invierno!$J$20,Criterio_Invierno!$J$21)</f>
        <v>7.5</v>
      </c>
      <c r="CL203" s="29">
        <f>(IF(AE203="NO",Criterio_Invierno!$C$25,IF(AE203="SI",Criterio_Invierno!$C$26,0))+VLOOKUP(AF203,Criterio_Invierno!$E$25:$F$29,2,FALSE)+IF(AK203="-",Criterio_Invierno!$I$30,IF(ISERROR(VLOOKUP(CONCATENATE(AL203,"-",AM203),Criterio_Invierno!$H$25:$I$29,2,FALSE)),Criterio_Invierno!$I$29,VLOOKUP(CONCATENATE(AL203,"-",AM203),Criterio_Invierno!$H$25:$I$29,2,FALSE))))*IF(AG203="SI",Criterio_Invierno!$L$25,Criterio_Invierno!$L$26)</f>
        <v>5</v>
      </c>
      <c r="CM203" s="24">
        <f>+IF(AR203&gt;Criterio_Invierno!$B$33,Criterio_Invierno!$C$33,0)+IF(AU203&gt;Criterio_Invierno!$E$33,Criterio_Invierno!$F$33,0)+IF(BG203="NO",Criterio_Invierno!$I$33,0)</f>
        <v>0</v>
      </c>
      <c r="CN203" s="24">
        <f>+IF(V203&gt;=Criterio_Invierno!$B$36,Criterio_Invierno!$C$37,IF(V203&gt;=Criterio_Invierno!$B$35,Criterio_Invierno!$C$36,Criterio_Invierno!$C$35))</f>
        <v>1</v>
      </c>
      <c r="CO203" s="30">
        <f>IF(CD203="-",Criterio_Invierno!$G$40,VLOOKUP(CE203,Criterio_Invierno!$B$39:$C$46,2,FALSE))</f>
        <v>1</v>
      </c>
      <c r="CP203" s="28">
        <f>+VLOOKUP(F203,Criterio_Verano!$B$5:$C$7,2,FALSE)</f>
        <v>40</v>
      </c>
      <c r="CQ203" s="24">
        <f>+IF(AA203="SI",Criterio_Verano!$C$10,IF(AB203="SI",Criterio_Verano!$C$13,IF(Z203="SI",Criterio_Verano!$C$11,Criterio_Verano!$D$12)))</f>
        <v>10</v>
      </c>
      <c r="CR203" s="24">
        <f>+IF(S203=0,Criterio_Verano!$C$18,IF(S203&lt;Criterio_Verano!$B$16,Criterio_Verano!$C$16,IF(S203&lt;Criterio_Verano!$B$17,Criterio_Verano!$C$17,Criterio_Verano!$C$18)))+IF(AE203="NO",Criterio_Verano!$F$17,Criterio_Verano!$F$16)</f>
        <v>2.5</v>
      </c>
      <c r="CS203" s="31">
        <f>+IF(AK203="NO",Criterio_Verano!$C$23,IF(AL203="PERSIANAS",Criterio_Verano!$C$21,Criterio_Verano!$C$22)+IF(AM203="DEFICIENTE",Criterio_Verano!$F$22,Criterio_Verano!$F$21))</f>
        <v>10</v>
      </c>
    </row>
    <row r="204" spans="1:97">
      <c r="A204" s="2" t="s">
        <v>672</v>
      </c>
      <c r="B204" s="4" t="s">
        <v>1</v>
      </c>
      <c r="C204" s="29">
        <f t="shared" si="8"/>
        <v>52.5</v>
      </c>
      <c r="D204" s="24">
        <f t="shared" si="9"/>
        <v>60</v>
      </c>
      <c r="E204" s="2" t="s">
        <v>139</v>
      </c>
      <c r="F204" s="3">
        <v>4</v>
      </c>
      <c r="G204" s="4" t="s">
        <v>673</v>
      </c>
      <c r="H204" s="4" t="s">
        <v>34</v>
      </c>
      <c r="I204" s="4" t="s">
        <v>306</v>
      </c>
      <c r="J204" s="29" t="str">
        <f>VLOOKUP(I204,SEV_20000!$B$2:$D$89,3,FALSE)</f>
        <v>Sí</v>
      </c>
      <c r="K204" s="4" t="s">
        <v>674</v>
      </c>
      <c r="L204" s="4" t="s">
        <v>41</v>
      </c>
      <c r="M204" s="4" t="s">
        <v>675</v>
      </c>
      <c r="N204" s="4" t="s">
        <v>676</v>
      </c>
      <c r="O204" s="4" t="s">
        <v>677</v>
      </c>
      <c r="P204" s="4" t="s">
        <v>678</v>
      </c>
      <c r="Q204" s="4" t="s">
        <v>30</v>
      </c>
      <c r="R204" s="5" t="s">
        <v>679</v>
      </c>
      <c r="S204" s="4">
        <v>2007</v>
      </c>
      <c r="T204" s="5" t="s">
        <v>13</v>
      </c>
      <c r="U204" s="5">
        <v>0</v>
      </c>
      <c r="V204" s="5">
        <v>238</v>
      </c>
      <c r="W204" s="4">
        <v>19</v>
      </c>
      <c r="X204" s="4" t="s">
        <v>16</v>
      </c>
      <c r="Y204" s="4" t="s">
        <v>5</v>
      </c>
      <c r="Z204" s="42" t="s">
        <v>5</v>
      </c>
      <c r="AA204" s="4"/>
      <c r="AB204" s="4" t="s">
        <v>5</v>
      </c>
      <c r="AC204" s="4" t="s">
        <v>8</v>
      </c>
      <c r="AD204" s="4" t="s">
        <v>6</v>
      </c>
      <c r="AE204" s="4" t="s">
        <v>5</v>
      </c>
      <c r="AF204" s="4" t="s">
        <v>7</v>
      </c>
      <c r="AG204" s="4" t="s">
        <v>8</v>
      </c>
      <c r="AH204" s="4" t="s">
        <v>9</v>
      </c>
      <c r="AI204" s="4" t="s">
        <v>8</v>
      </c>
      <c r="AJ204" s="4" t="s">
        <v>11</v>
      </c>
      <c r="AK204" s="4" t="s">
        <v>5</v>
      </c>
      <c r="AL204" s="4" t="s">
        <v>58</v>
      </c>
      <c r="AM204" s="4" t="s">
        <v>24</v>
      </c>
      <c r="AN204" s="4" t="s">
        <v>8</v>
      </c>
      <c r="AO204" s="4" t="s">
        <v>5</v>
      </c>
      <c r="AP204" s="5" t="s">
        <v>21</v>
      </c>
      <c r="AQ204" s="5">
        <v>4000</v>
      </c>
      <c r="AR204" s="5">
        <v>5</v>
      </c>
      <c r="AS204" s="4">
        <v>5</v>
      </c>
      <c r="AT204" s="5" t="s">
        <v>5</v>
      </c>
      <c r="AU204" s="4">
        <v>3</v>
      </c>
      <c r="AV204" s="5" t="s">
        <v>8</v>
      </c>
      <c r="AW204" s="4">
        <v>0</v>
      </c>
      <c r="AX204" s="4" t="s">
        <v>5</v>
      </c>
      <c r="AY204" s="5" t="s">
        <v>26</v>
      </c>
      <c r="AZ204" s="4">
        <v>8</v>
      </c>
      <c r="BA204" s="4" t="s">
        <v>5</v>
      </c>
      <c r="BB204" s="5" t="s">
        <v>8</v>
      </c>
      <c r="BC204" s="5">
        <v>3</v>
      </c>
      <c r="BD204" s="4">
        <v>2</v>
      </c>
      <c r="BE204" s="4" t="s">
        <v>8</v>
      </c>
      <c r="BF204" s="4" t="s">
        <v>14</v>
      </c>
      <c r="BG204" s="4" t="s">
        <v>5</v>
      </c>
      <c r="BH204" s="4" t="s">
        <v>8</v>
      </c>
      <c r="BI204" s="4" t="s">
        <v>11</v>
      </c>
      <c r="BJ204" s="4" t="s">
        <v>13</v>
      </c>
      <c r="BK204" s="4" t="s">
        <v>11</v>
      </c>
      <c r="BL204" s="5" t="s">
        <v>11</v>
      </c>
      <c r="BM204" s="5">
        <v>15</v>
      </c>
      <c r="BN204" s="4">
        <v>7</v>
      </c>
      <c r="BO204" s="4" t="s">
        <v>8</v>
      </c>
      <c r="BP204" s="4" t="s">
        <v>11</v>
      </c>
      <c r="BQ204" s="4" t="s">
        <v>11</v>
      </c>
      <c r="BR204" s="4" t="s">
        <v>11</v>
      </c>
      <c r="BS204" s="5" t="s">
        <v>11</v>
      </c>
      <c r="BT204" s="5" t="s">
        <v>11</v>
      </c>
      <c r="BU204" s="5">
        <v>0</v>
      </c>
      <c r="BV204" s="5">
        <v>0</v>
      </c>
      <c r="BW204" s="4">
        <v>0</v>
      </c>
      <c r="BX204" s="5">
        <v>0</v>
      </c>
      <c r="BY204" s="5" t="s">
        <v>11</v>
      </c>
      <c r="BZ204" s="4">
        <v>0</v>
      </c>
      <c r="CA204" s="5">
        <v>0</v>
      </c>
      <c r="CB204" s="4" t="s">
        <v>8</v>
      </c>
      <c r="CC204" s="4">
        <v>0</v>
      </c>
      <c r="CD204" s="4" t="s">
        <v>15</v>
      </c>
      <c r="CE204" s="4" t="s">
        <v>11</v>
      </c>
      <c r="CF204" s="26" t="s">
        <v>15</v>
      </c>
      <c r="CG204" s="35" t="s">
        <v>1718</v>
      </c>
      <c r="CH204" s="27">
        <f>VLOOKUP(E204,Criterio_Invierno!$B$5:$C$8,2,0)</f>
        <v>7.5</v>
      </c>
      <c r="CI204" s="24">
        <f>+VLOOKUP(F204,Criterio_Invierno!$B$10:$C$13,2,0)</f>
        <v>5</v>
      </c>
      <c r="CJ204" s="29">
        <f>+IF(X204="Mañana y tarde",Criterio_Invierno!$C$16,IF(X204="Solo mañana",Criterio_Invierno!$C$15,Criterio_Invierno!$C$17))</f>
        <v>15</v>
      </c>
      <c r="CK204" s="24">
        <f>+IF(S204=0,Criterio_Invierno!$C$22,IF(S204&lt;Criterio_Invierno!$B$20,Criterio_Invierno!$C$20,IF(S204&lt;Criterio_Invierno!$B$21,Criterio_Invierno!$C$21,0)))*IF(AN204="SI",Criterio_Invierno!$F$20,Criterio_Invierno!$F$21)*IF(AI204="SI",Criterio_Invierno!$J$20,Criterio_Invierno!$J$21)</f>
        <v>0</v>
      </c>
      <c r="CL204" s="29">
        <f>(IF(AE204="NO",Criterio_Invierno!$C$25,IF(AE204="SI",Criterio_Invierno!$C$26,0))+VLOOKUP(AF204,Criterio_Invierno!$E$25:$F$29,2,FALSE)+IF(AK204="-",Criterio_Invierno!$I$30,IF(ISERROR(VLOOKUP(CONCATENATE(AL204,"-",AM204),Criterio_Invierno!$H$25:$I$29,2,FALSE)),Criterio_Invierno!$I$29,VLOOKUP(CONCATENATE(AL204,"-",AM204),Criterio_Invierno!$H$25:$I$29,2,FALSE))))*IF(AG204="SI",Criterio_Invierno!$L$25,Criterio_Invierno!$L$26)</f>
        <v>15</v>
      </c>
      <c r="CM204" s="24">
        <f>+IF(AR204&gt;Criterio_Invierno!$B$33,Criterio_Invierno!$C$33,0)+IF(AU204&gt;Criterio_Invierno!$E$33,Criterio_Invierno!$F$33,0)+IF(BG204="NO",Criterio_Invierno!$I$33,0)</f>
        <v>10</v>
      </c>
      <c r="CN204" s="24">
        <f>+IF(V204&gt;=Criterio_Invierno!$B$36,Criterio_Invierno!$C$37,IF(V204&gt;=Criterio_Invierno!$B$35,Criterio_Invierno!$C$36,Criterio_Invierno!$C$35))</f>
        <v>1</v>
      </c>
      <c r="CO204" s="30">
        <f>IF(CD204="-",Criterio_Invierno!$G$40,VLOOKUP(CE204,Criterio_Invierno!$B$39:$C$46,2,FALSE))</f>
        <v>1</v>
      </c>
      <c r="CP204" s="28">
        <f>+VLOOKUP(F204,Criterio_Verano!$B$5:$C$7,2,FALSE)</f>
        <v>40</v>
      </c>
      <c r="CQ204" s="24">
        <f>+IF(AA204="SI",Criterio_Verano!$C$10,IF(AB204="SI",Criterio_Verano!$C$13,IF(Z204="SI",Criterio_Verano!$C$11,Criterio_Verano!$D$12)))</f>
        <v>20</v>
      </c>
      <c r="CR204" s="24">
        <f>+IF(S204=0,Criterio_Verano!$C$18,IF(S204&lt;Criterio_Verano!$B$16,Criterio_Verano!$C$16,IF(S204&lt;Criterio_Verano!$B$17,Criterio_Verano!$C$17,Criterio_Verano!$C$18)))+IF(AE204="NO",Criterio_Verano!$F$17,Criterio_Verano!$F$16)</f>
        <v>0</v>
      </c>
      <c r="CS204" s="31">
        <f>+IF(AK204="NO",Criterio_Verano!$C$23,IF(AL204="PERSIANAS",Criterio_Verano!$C$21,Criterio_Verano!$C$22)+IF(AM204="DEFICIENTE",Criterio_Verano!$F$22,Criterio_Verano!$F$21))</f>
        <v>0</v>
      </c>
    </row>
    <row r="205" spans="1:97">
      <c r="A205" s="2" t="s">
        <v>446</v>
      </c>
      <c r="B205" s="4" t="s">
        <v>1</v>
      </c>
      <c r="C205" s="29">
        <f t="shared" si="8"/>
        <v>25</v>
      </c>
      <c r="D205" s="24">
        <f t="shared" si="9"/>
        <v>60</v>
      </c>
      <c r="E205" s="2" t="s">
        <v>140</v>
      </c>
      <c r="F205" s="3">
        <v>4</v>
      </c>
      <c r="G205" s="4" t="s">
        <v>447</v>
      </c>
      <c r="H205" s="4" t="s">
        <v>34</v>
      </c>
      <c r="I205" s="4" t="s">
        <v>448</v>
      </c>
      <c r="J205" s="29" t="str">
        <f>VLOOKUP(I205,SEV_20000!$B$2:$D$89,3,FALSE)</f>
        <v>Sí</v>
      </c>
      <c r="K205" s="4" t="s">
        <v>449</v>
      </c>
      <c r="L205" s="4" t="s">
        <v>143</v>
      </c>
      <c r="M205" s="4" t="s">
        <v>450</v>
      </c>
      <c r="N205" s="4" t="s">
        <v>451</v>
      </c>
      <c r="O205" s="4" t="s">
        <v>452</v>
      </c>
      <c r="P205" s="4" t="s">
        <v>453</v>
      </c>
      <c r="Q205" s="4" t="s">
        <v>3</v>
      </c>
      <c r="R205" s="5" t="s">
        <v>40</v>
      </c>
      <c r="S205" s="4">
        <v>2012</v>
      </c>
      <c r="T205" s="5" t="s">
        <v>455</v>
      </c>
      <c r="U205" s="5">
        <v>2012</v>
      </c>
      <c r="V205" s="5">
        <v>40</v>
      </c>
      <c r="W205" s="4">
        <v>3</v>
      </c>
      <c r="X205" s="4" t="s">
        <v>4</v>
      </c>
      <c r="Y205" s="4" t="s">
        <v>8</v>
      </c>
      <c r="Z205" s="42" t="s">
        <v>5</v>
      </c>
      <c r="AA205" s="4"/>
      <c r="AB205" s="4" t="s">
        <v>8</v>
      </c>
      <c r="AC205" s="4" t="s">
        <v>8</v>
      </c>
      <c r="AD205" s="4" t="s">
        <v>6</v>
      </c>
      <c r="AE205" s="4" t="s">
        <v>5</v>
      </c>
      <c r="AF205" s="4" t="s">
        <v>7</v>
      </c>
      <c r="AG205" s="4" t="s">
        <v>8</v>
      </c>
      <c r="AH205" s="4" t="s">
        <v>18</v>
      </c>
      <c r="AI205" s="4" t="s">
        <v>8</v>
      </c>
      <c r="AJ205" s="4" t="s">
        <v>11</v>
      </c>
      <c r="AK205" s="4" t="s">
        <v>5</v>
      </c>
      <c r="AL205" s="4" t="s">
        <v>19</v>
      </c>
      <c r="AM205" s="4" t="s">
        <v>24</v>
      </c>
      <c r="AN205" s="4" t="s">
        <v>8</v>
      </c>
      <c r="AO205" s="4" t="s">
        <v>8</v>
      </c>
      <c r="AP205" s="5" t="s">
        <v>11</v>
      </c>
      <c r="AQ205" s="5">
        <v>0</v>
      </c>
      <c r="AR205" s="5">
        <v>0</v>
      </c>
      <c r="AS205" s="4">
        <v>0</v>
      </c>
      <c r="AT205" s="5" t="s">
        <v>11</v>
      </c>
      <c r="AU205" s="4">
        <v>0</v>
      </c>
      <c r="AV205" s="5" t="s">
        <v>8</v>
      </c>
      <c r="AW205" s="4">
        <v>0</v>
      </c>
      <c r="AX205" s="4" t="s">
        <v>8</v>
      </c>
      <c r="AY205" s="5" t="s">
        <v>11</v>
      </c>
      <c r="AZ205" s="4">
        <v>0</v>
      </c>
      <c r="BA205" s="4" t="s">
        <v>13</v>
      </c>
      <c r="BB205" s="5" t="s">
        <v>11</v>
      </c>
      <c r="BC205" s="5">
        <v>0</v>
      </c>
      <c r="BD205" s="4">
        <v>0</v>
      </c>
      <c r="BE205" s="4" t="s">
        <v>8</v>
      </c>
      <c r="BF205" s="4" t="s">
        <v>14</v>
      </c>
      <c r="BG205" s="4" t="s">
        <v>5</v>
      </c>
      <c r="BH205" s="4" t="s">
        <v>8</v>
      </c>
      <c r="BI205" s="4" t="s">
        <v>11</v>
      </c>
      <c r="BJ205" s="4" t="s">
        <v>13</v>
      </c>
      <c r="BK205" s="4" t="s">
        <v>11</v>
      </c>
      <c r="BL205" s="5" t="s">
        <v>11</v>
      </c>
      <c r="BM205" s="5">
        <v>0</v>
      </c>
      <c r="BN205" s="4">
        <v>0</v>
      </c>
      <c r="BO205" s="4" t="s">
        <v>8</v>
      </c>
      <c r="BP205" s="4" t="s">
        <v>11</v>
      </c>
      <c r="BQ205" s="4" t="s">
        <v>11</v>
      </c>
      <c r="BR205" s="4" t="s">
        <v>11</v>
      </c>
      <c r="BS205" s="5" t="s">
        <v>11</v>
      </c>
      <c r="BT205" s="5" t="s">
        <v>11</v>
      </c>
      <c r="BU205" s="5">
        <v>0</v>
      </c>
      <c r="BV205" s="5">
        <v>0</v>
      </c>
      <c r="BW205" s="4">
        <v>0</v>
      </c>
      <c r="BX205" s="5">
        <v>0</v>
      </c>
      <c r="BY205" s="5" t="s">
        <v>11</v>
      </c>
      <c r="BZ205" s="4">
        <v>0</v>
      </c>
      <c r="CA205" s="5">
        <v>0</v>
      </c>
      <c r="CB205" s="4" t="s">
        <v>8</v>
      </c>
      <c r="CC205" s="4">
        <v>0</v>
      </c>
      <c r="CD205" s="4" t="s">
        <v>15</v>
      </c>
      <c r="CE205" s="4" t="s">
        <v>11</v>
      </c>
      <c r="CF205" s="26" t="s">
        <v>15</v>
      </c>
      <c r="CG205" s="35" t="s">
        <v>1603</v>
      </c>
      <c r="CH205" s="27">
        <f>VLOOKUP(E205,Criterio_Invierno!$B$5:$C$8,2,0)</f>
        <v>10</v>
      </c>
      <c r="CI205" s="24">
        <f>+VLOOKUP(F205,Criterio_Invierno!$B$10:$C$13,2,0)</f>
        <v>5</v>
      </c>
      <c r="CJ205" s="29">
        <f>+IF(X205="Mañana y tarde",Criterio_Invierno!$C$16,IF(X205="Solo mañana",Criterio_Invierno!$C$15,Criterio_Invierno!$C$17))</f>
        <v>5</v>
      </c>
      <c r="CK205" s="24">
        <f>+IF(S205=0,Criterio_Invierno!$C$22,IF(S205&lt;Criterio_Invierno!$B$20,Criterio_Invierno!$C$20,IF(S205&lt;Criterio_Invierno!$B$21,Criterio_Invierno!$C$21,0)))*IF(AN205="SI",Criterio_Invierno!$F$20,Criterio_Invierno!$F$21)*IF(AI205="SI",Criterio_Invierno!$J$20,Criterio_Invierno!$J$21)</f>
        <v>0</v>
      </c>
      <c r="CL205" s="29">
        <f>(IF(AE205="NO",Criterio_Invierno!$C$25,IF(AE205="SI",Criterio_Invierno!$C$26,0))+VLOOKUP(AF205,Criterio_Invierno!$E$25:$F$29,2,FALSE)+IF(AK205="-",Criterio_Invierno!$I$30,IF(ISERROR(VLOOKUP(CONCATENATE(AL205,"-",AM205),Criterio_Invierno!$H$25:$I$29,2,FALSE)),Criterio_Invierno!$I$29,VLOOKUP(CONCATENATE(AL205,"-",AM205),Criterio_Invierno!$H$25:$I$29,2,FALSE))))*IF(AG205="SI",Criterio_Invierno!$L$25,Criterio_Invierno!$L$26)</f>
        <v>5</v>
      </c>
      <c r="CM205" s="24">
        <f>+IF(AR205&gt;Criterio_Invierno!$B$33,Criterio_Invierno!$C$33,0)+IF(AU205&gt;Criterio_Invierno!$E$33,Criterio_Invierno!$F$33,0)+IF(BG205="NO",Criterio_Invierno!$I$33,0)</f>
        <v>0</v>
      </c>
      <c r="CN205" s="24">
        <f>+IF(V205&gt;=Criterio_Invierno!$B$36,Criterio_Invierno!$C$37,IF(V205&gt;=Criterio_Invierno!$B$35,Criterio_Invierno!$C$36,Criterio_Invierno!$C$35))</f>
        <v>1</v>
      </c>
      <c r="CO205" s="30">
        <f>IF(CD205="-",Criterio_Invierno!$G$40,VLOOKUP(CE205,Criterio_Invierno!$B$39:$C$46,2,FALSE))</f>
        <v>1</v>
      </c>
      <c r="CP205" s="28">
        <f>+VLOOKUP(F205,Criterio_Verano!$B$5:$C$7,2,FALSE)</f>
        <v>40</v>
      </c>
      <c r="CQ205" s="24">
        <f>+IF(AA205="SI",Criterio_Verano!$C$10,IF(AB205="SI",Criterio_Verano!$C$13,IF(Z205="SI",Criterio_Verano!$C$11,Criterio_Verano!$D$12)))</f>
        <v>10</v>
      </c>
      <c r="CR205" s="24">
        <f>+IF(S205=0,Criterio_Verano!$C$18,IF(S205&lt;Criterio_Verano!$B$16,Criterio_Verano!$C$16,IF(S205&lt;Criterio_Verano!$B$17,Criterio_Verano!$C$17,Criterio_Verano!$C$18)))+IF(AE205="NO",Criterio_Verano!$F$17,Criterio_Verano!$F$16)</f>
        <v>0</v>
      </c>
      <c r="CS205" s="31">
        <f>+IF(AK205="NO",Criterio_Verano!$C$23,IF(AL205="PERSIANAS",Criterio_Verano!$C$21,Criterio_Verano!$C$22)+IF(AM205="DEFICIENTE",Criterio_Verano!$F$22,Criterio_Verano!$F$21))</f>
        <v>10</v>
      </c>
    </row>
    <row r="206" spans="1:97">
      <c r="A206" s="2" t="s">
        <v>1078</v>
      </c>
      <c r="B206" s="4" t="s">
        <v>1</v>
      </c>
      <c r="C206" s="29">
        <f t="shared" si="8"/>
        <v>60</v>
      </c>
      <c r="D206" s="24">
        <f t="shared" si="9"/>
        <v>60</v>
      </c>
      <c r="E206" s="2" t="s">
        <v>139</v>
      </c>
      <c r="F206" s="3">
        <v>3</v>
      </c>
      <c r="G206" s="4" t="s">
        <v>313</v>
      </c>
      <c r="H206" s="4" t="s">
        <v>34</v>
      </c>
      <c r="I206" s="4" t="s">
        <v>174</v>
      </c>
      <c r="J206" s="29" t="str">
        <f>VLOOKUP(I206,SEV_20000!$B$2:$D$89,3,FALSE)</f>
        <v>Sí</v>
      </c>
      <c r="K206" s="4" t="s">
        <v>1079</v>
      </c>
      <c r="L206" s="4" t="s">
        <v>2</v>
      </c>
      <c r="M206" s="4" t="s">
        <v>1080</v>
      </c>
      <c r="N206" s="4" t="s">
        <v>1081</v>
      </c>
      <c r="O206" s="4" t="s">
        <v>1082</v>
      </c>
      <c r="P206" s="4" t="s">
        <v>1083</v>
      </c>
      <c r="Q206" s="4" t="s">
        <v>3</v>
      </c>
      <c r="R206" s="5" t="s">
        <v>42</v>
      </c>
      <c r="S206" s="4">
        <v>2006</v>
      </c>
      <c r="T206" s="5" t="s">
        <v>13</v>
      </c>
      <c r="U206" s="5">
        <v>0</v>
      </c>
      <c r="V206" s="5">
        <v>480</v>
      </c>
      <c r="W206" s="4">
        <v>24</v>
      </c>
      <c r="X206" s="4" t="s">
        <v>16</v>
      </c>
      <c r="Y206" s="4" t="s">
        <v>5</v>
      </c>
      <c r="Z206" s="42" t="s">
        <v>5</v>
      </c>
      <c r="AA206" s="4"/>
      <c r="AB206" s="4" t="s">
        <v>5</v>
      </c>
      <c r="AC206" s="4" t="s">
        <v>5</v>
      </c>
      <c r="AD206" s="4" t="s">
        <v>17</v>
      </c>
      <c r="AE206" s="4" t="s">
        <v>8</v>
      </c>
      <c r="AF206" s="4" t="s">
        <v>7</v>
      </c>
      <c r="AG206" s="4" t="s">
        <v>8</v>
      </c>
      <c r="AH206" s="4" t="s">
        <v>9</v>
      </c>
      <c r="AI206" s="4" t="s">
        <v>8</v>
      </c>
      <c r="AJ206" s="4" t="s">
        <v>11</v>
      </c>
      <c r="AK206" s="4" t="s">
        <v>5</v>
      </c>
      <c r="AL206" s="4" t="s">
        <v>19</v>
      </c>
      <c r="AM206" s="4" t="s">
        <v>24</v>
      </c>
      <c r="AN206" s="4" t="s">
        <v>8</v>
      </c>
      <c r="AO206" s="4" t="s">
        <v>8</v>
      </c>
      <c r="AP206" s="5" t="s">
        <v>11</v>
      </c>
      <c r="AQ206" s="5">
        <v>0</v>
      </c>
      <c r="AR206" s="5">
        <v>0</v>
      </c>
      <c r="AS206" s="4">
        <v>0</v>
      </c>
      <c r="AT206" s="5" t="s">
        <v>11</v>
      </c>
      <c r="AU206" s="4">
        <v>0</v>
      </c>
      <c r="AV206" s="5" t="s">
        <v>5</v>
      </c>
      <c r="AW206" s="4">
        <v>0</v>
      </c>
      <c r="AX206" s="4" t="s">
        <v>5</v>
      </c>
      <c r="AY206" s="5" t="s">
        <v>26</v>
      </c>
      <c r="AZ206" s="4">
        <v>24</v>
      </c>
      <c r="BA206" s="4" t="s">
        <v>5</v>
      </c>
      <c r="BB206" s="5" t="s">
        <v>5</v>
      </c>
      <c r="BC206" s="5">
        <v>0</v>
      </c>
      <c r="BD206" s="4">
        <v>11</v>
      </c>
      <c r="BE206" s="4" t="s">
        <v>8</v>
      </c>
      <c r="BF206" s="4" t="s">
        <v>14</v>
      </c>
      <c r="BG206" s="4" t="s">
        <v>5</v>
      </c>
      <c r="BH206" s="4" t="s">
        <v>8</v>
      </c>
      <c r="BI206" s="4" t="s">
        <v>11</v>
      </c>
      <c r="BJ206" s="4" t="s">
        <v>13</v>
      </c>
      <c r="BK206" s="4" t="s">
        <v>11</v>
      </c>
      <c r="BL206" s="5" t="s">
        <v>11</v>
      </c>
      <c r="BM206" s="5">
        <v>24</v>
      </c>
      <c r="BN206" s="4">
        <v>21</v>
      </c>
      <c r="BO206" s="4" t="s">
        <v>8</v>
      </c>
      <c r="BP206" s="4" t="s">
        <v>11</v>
      </c>
      <c r="BQ206" s="4" t="s">
        <v>11</v>
      </c>
      <c r="BR206" s="4" t="s">
        <v>11</v>
      </c>
      <c r="BS206" s="5" t="s">
        <v>11</v>
      </c>
      <c r="BT206" s="5" t="s">
        <v>11</v>
      </c>
      <c r="BU206" s="5">
        <v>0</v>
      </c>
      <c r="BV206" s="5">
        <v>0</v>
      </c>
      <c r="BW206" s="4">
        <v>0</v>
      </c>
      <c r="BX206" s="5">
        <v>0</v>
      </c>
      <c r="BY206" s="5" t="s">
        <v>11</v>
      </c>
      <c r="BZ206" s="4">
        <v>0</v>
      </c>
      <c r="CA206" s="5">
        <v>0</v>
      </c>
      <c r="CB206" s="4" t="s">
        <v>8</v>
      </c>
      <c r="CC206" s="4">
        <v>0</v>
      </c>
      <c r="CD206" s="4" t="s">
        <v>15</v>
      </c>
      <c r="CE206" s="4" t="s">
        <v>11</v>
      </c>
      <c r="CF206" s="26" t="s">
        <v>8</v>
      </c>
      <c r="CG206" s="35" t="s">
        <v>1718</v>
      </c>
      <c r="CH206" s="27">
        <f>VLOOKUP(E206,Criterio_Invierno!$B$5:$C$8,2,0)</f>
        <v>7.5</v>
      </c>
      <c r="CI206" s="24">
        <f>+VLOOKUP(F206,Criterio_Invierno!$B$10:$C$13,2,0)</f>
        <v>2.5</v>
      </c>
      <c r="CJ206" s="29">
        <f>+IF(X206="Mañana y tarde",Criterio_Invierno!$C$16,IF(X206="Solo mañana",Criterio_Invierno!$C$15,Criterio_Invierno!$C$17))</f>
        <v>15</v>
      </c>
      <c r="CK206" s="24">
        <f>+IF(S206=0,Criterio_Invierno!$C$22,IF(S206&lt;Criterio_Invierno!$B$20,Criterio_Invierno!$C$20,IF(S206&lt;Criterio_Invierno!$B$21,Criterio_Invierno!$C$21,0)))*IF(AN206="SI",Criterio_Invierno!$F$20,Criterio_Invierno!$F$21)*IF(AI206="SI",Criterio_Invierno!$J$20,Criterio_Invierno!$J$21)</f>
        <v>0</v>
      </c>
      <c r="CL206" s="29">
        <f>(IF(AE206="NO",Criterio_Invierno!$C$25,IF(AE206="SI",Criterio_Invierno!$C$26,0))+VLOOKUP(AF206,Criterio_Invierno!$E$25:$F$29,2,FALSE)+IF(AK206="-",Criterio_Invierno!$I$30,IF(ISERROR(VLOOKUP(CONCATENATE(AL206,"-",AM206),Criterio_Invierno!$H$25:$I$29,2,FALSE)),Criterio_Invierno!$I$29,VLOOKUP(CONCATENATE(AL206,"-",AM206),Criterio_Invierno!$H$25:$I$29,2,FALSE))))*IF(AG206="SI",Criterio_Invierno!$L$25,Criterio_Invierno!$L$26)</f>
        <v>15</v>
      </c>
      <c r="CM206" s="24">
        <f>+IF(AR206&gt;Criterio_Invierno!$B$33,Criterio_Invierno!$C$33,0)+IF(AU206&gt;Criterio_Invierno!$E$33,Criterio_Invierno!$F$33,0)+IF(BG206="NO",Criterio_Invierno!$I$33,0)</f>
        <v>0</v>
      </c>
      <c r="CN206" s="24">
        <f>+IF(V206&gt;=Criterio_Invierno!$B$36,Criterio_Invierno!$C$37,IF(V206&gt;=Criterio_Invierno!$B$35,Criterio_Invierno!$C$36,Criterio_Invierno!$C$35))</f>
        <v>1.5</v>
      </c>
      <c r="CO206" s="30">
        <f>IF(CD206="-",Criterio_Invierno!$G$40,VLOOKUP(CE206,Criterio_Invierno!$B$39:$C$46,2,FALSE))</f>
        <v>1</v>
      </c>
      <c r="CP206" s="28">
        <f>+VLOOKUP(F206,Criterio_Verano!$B$5:$C$7,2,FALSE)</f>
        <v>20</v>
      </c>
      <c r="CQ206" s="24">
        <f>+IF(AA206="SI",Criterio_Verano!$C$10,IF(AB206="SI",Criterio_Verano!$C$13,IF(Z206="SI",Criterio_Verano!$C$11,Criterio_Verano!$D$12)))</f>
        <v>20</v>
      </c>
      <c r="CR206" s="24">
        <f>+IF(S206=0,Criterio_Verano!$C$18,IF(S206&lt;Criterio_Verano!$B$16,Criterio_Verano!$C$16,IF(S206&lt;Criterio_Verano!$B$17,Criterio_Verano!$C$17,Criterio_Verano!$C$18)))+IF(AE206="NO",Criterio_Verano!$F$17,Criterio_Verano!$F$16)</f>
        <v>10</v>
      </c>
      <c r="CS206" s="31">
        <f>+IF(AK206="NO",Criterio_Verano!$C$23,IF(AL206="PERSIANAS",Criterio_Verano!$C$21,Criterio_Verano!$C$22)+IF(AM206="DEFICIENTE",Criterio_Verano!$F$22,Criterio_Verano!$F$21))</f>
        <v>10</v>
      </c>
    </row>
    <row r="207" spans="1:97">
      <c r="A207" s="2" t="s">
        <v>281</v>
      </c>
      <c r="B207" s="4" t="s">
        <v>1</v>
      </c>
      <c r="C207" s="29">
        <f t="shared" si="8"/>
        <v>47.5</v>
      </c>
      <c r="D207" s="24">
        <f t="shared" si="9"/>
        <v>60</v>
      </c>
      <c r="E207" s="2" t="s">
        <v>139</v>
      </c>
      <c r="F207" s="3">
        <v>4</v>
      </c>
      <c r="G207" s="4" t="s">
        <v>282</v>
      </c>
      <c r="H207" s="4" t="s">
        <v>34</v>
      </c>
      <c r="I207" s="4" t="s">
        <v>283</v>
      </c>
      <c r="J207" s="29" t="str">
        <f>VLOOKUP(I207,SEV_20000!$B$2:$D$89,3,FALSE)</f>
        <v>Sí</v>
      </c>
      <c r="K207" s="4" t="s">
        <v>284</v>
      </c>
      <c r="L207" s="4" t="s">
        <v>2</v>
      </c>
      <c r="M207" s="4" t="s">
        <v>285</v>
      </c>
      <c r="N207" s="4" t="s">
        <v>286</v>
      </c>
      <c r="O207" s="4" t="s">
        <v>287</v>
      </c>
      <c r="P207" s="4" t="s">
        <v>288</v>
      </c>
      <c r="Q207" s="4" t="s">
        <v>3</v>
      </c>
      <c r="R207" s="5" t="s">
        <v>45</v>
      </c>
      <c r="S207" s="4">
        <v>2008</v>
      </c>
      <c r="T207" s="5" t="s">
        <v>13</v>
      </c>
      <c r="U207" s="5">
        <v>0</v>
      </c>
      <c r="V207" s="5">
        <v>180</v>
      </c>
      <c r="W207" s="4">
        <v>10</v>
      </c>
      <c r="X207" s="4" t="s">
        <v>16</v>
      </c>
      <c r="Y207" s="4" t="s">
        <v>8</v>
      </c>
      <c r="Z207" s="42" t="s">
        <v>5</v>
      </c>
      <c r="AA207" s="4"/>
      <c r="AB207" s="4" t="s">
        <v>8</v>
      </c>
      <c r="AC207" s="4" t="s">
        <v>8</v>
      </c>
      <c r="AD207" s="4" t="s">
        <v>17</v>
      </c>
      <c r="AE207" s="4" t="s">
        <v>8</v>
      </c>
      <c r="AF207" s="4" t="s">
        <v>7</v>
      </c>
      <c r="AG207" s="4" t="s">
        <v>5</v>
      </c>
      <c r="AH207" s="4" t="s">
        <v>9</v>
      </c>
      <c r="AI207" s="4" t="s">
        <v>5</v>
      </c>
      <c r="AJ207" s="4" t="s">
        <v>10</v>
      </c>
      <c r="AK207" s="4" t="s">
        <v>5</v>
      </c>
      <c r="AL207" s="4" t="s">
        <v>23</v>
      </c>
      <c r="AM207" s="4" t="s">
        <v>24</v>
      </c>
      <c r="AN207" s="4" t="s">
        <v>8</v>
      </c>
      <c r="AO207" s="4" t="s">
        <v>8</v>
      </c>
      <c r="AP207" s="5" t="s">
        <v>11</v>
      </c>
      <c r="AQ207" s="5">
        <v>0</v>
      </c>
      <c r="AR207" s="5">
        <v>0</v>
      </c>
      <c r="AS207" s="4">
        <v>0</v>
      </c>
      <c r="AT207" s="5" t="s">
        <v>11</v>
      </c>
      <c r="AU207" s="4">
        <v>0</v>
      </c>
      <c r="AV207" s="5" t="s">
        <v>8</v>
      </c>
      <c r="AW207" s="4">
        <v>0</v>
      </c>
      <c r="AX207" s="4" t="s">
        <v>5</v>
      </c>
      <c r="AY207" s="5" t="s">
        <v>26</v>
      </c>
      <c r="AZ207" s="4">
        <v>10</v>
      </c>
      <c r="BA207" s="4" t="s">
        <v>8</v>
      </c>
      <c r="BB207" s="5" t="s">
        <v>8</v>
      </c>
      <c r="BC207" s="5">
        <v>20</v>
      </c>
      <c r="BD207" s="4">
        <v>10</v>
      </c>
      <c r="BE207" s="4" t="s">
        <v>8</v>
      </c>
      <c r="BF207" s="4" t="s">
        <v>14</v>
      </c>
      <c r="BG207" s="4" t="s">
        <v>5</v>
      </c>
      <c r="BH207" s="4" t="s">
        <v>8</v>
      </c>
      <c r="BI207" s="4" t="s">
        <v>11</v>
      </c>
      <c r="BJ207" s="4" t="s">
        <v>13</v>
      </c>
      <c r="BK207" s="4" t="s">
        <v>11</v>
      </c>
      <c r="BL207" s="5" t="s">
        <v>11</v>
      </c>
      <c r="BM207" s="5">
        <v>10</v>
      </c>
      <c r="BN207" s="4">
        <v>9</v>
      </c>
      <c r="BO207" s="4" t="s">
        <v>8</v>
      </c>
      <c r="BP207" s="4" t="s">
        <v>11</v>
      </c>
      <c r="BQ207" s="4" t="s">
        <v>11</v>
      </c>
      <c r="BR207" s="4" t="s">
        <v>11</v>
      </c>
      <c r="BS207" s="5" t="s">
        <v>11</v>
      </c>
      <c r="BT207" s="5" t="s">
        <v>11</v>
      </c>
      <c r="BU207" s="5">
        <v>0</v>
      </c>
      <c r="BV207" s="5">
        <v>0</v>
      </c>
      <c r="BW207" s="4">
        <v>0</v>
      </c>
      <c r="BX207" s="5">
        <v>0</v>
      </c>
      <c r="BY207" s="5" t="s">
        <v>11</v>
      </c>
      <c r="BZ207" s="4">
        <v>0</v>
      </c>
      <c r="CA207" s="5">
        <v>0</v>
      </c>
      <c r="CB207" s="4" t="s">
        <v>8</v>
      </c>
      <c r="CC207" s="4">
        <v>0</v>
      </c>
      <c r="CD207" s="4" t="s">
        <v>15</v>
      </c>
      <c r="CE207" s="4" t="s">
        <v>11</v>
      </c>
      <c r="CF207" s="26" t="s">
        <v>15</v>
      </c>
      <c r="CG207" s="35" t="s">
        <v>1539</v>
      </c>
      <c r="CH207" s="27">
        <f>VLOOKUP(E207,Criterio_Invierno!$B$5:$C$8,2,0)</f>
        <v>7.5</v>
      </c>
      <c r="CI207" s="24">
        <f>+VLOOKUP(F207,Criterio_Invierno!$B$10:$C$13,2,0)</f>
        <v>5</v>
      </c>
      <c r="CJ207" s="29">
        <f>+IF(X207="Mañana y tarde",Criterio_Invierno!$C$16,IF(X207="Solo mañana",Criterio_Invierno!$C$15,Criterio_Invierno!$C$17))</f>
        <v>15</v>
      </c>
      <c r="CK207" s="24">
        <f>+IF(S207=0,Criterio_Invierno!$C$22,IF(S207&lt;Criterio_Invierno!$B$20,Criterio_Invierno!$C$20,IF(S207&lt;Criterio_Invierno!$B$21,Criterio_Invierno!$C$21,0)))*IF(AN207="SI",Criterio_Invierno!$F$20,Criterio_Invierno!$F$21)*IF(AI207="SI",Criterio_Invierno!$J$20,Criterio_Invierno!$J$21)</f>
        <v>0</v>
      </c>
      <c r="CL207" s="29">
        <f>(IF(AE207="NO",Criterio_Invierno!$C$25,IF(AE207="SI",Criterio_Invierno!$C$26,0))+VLOOKUP(AF207,Criterio_Invierno!$E$25:$F$29,2,FALSE)+IF(AK207="-",Criterio_Invierno!$I$30,IF(ISERROR(VLOOKUP(CONCATENATE(AL207,"-",AM207),Criterio_Invierno!$H$25:$I$29,2,FALSE)),Criterio_Invierno!$I$29,VLOOKUP(CONCATENATE(AL207,"-",AM207),Criterio_Invierno!$H$25:$I$29,2,FALSE))))*IF(AG207="SI",Criterio_Invierno!$L$25,Criterio_Invierno!$L$26)</f>
        <v>20</v>
      </c>
      <c r="CM207" s="24">
        <f>+IF(AR207&gt;Criterio_Invierno!$B$33,Criterio_Invierno!$C$33,0)+IF(AU207&gt;Criterio_Invierno!$E$33,Criterio_Invierno!$F$33,0)+IF(BG207="NO",Criterio_Invierno!$I$33,0)</f>
        <v>0</v>
      </c>
      <c r="CN207" s="24">
        <f>+IF(V207&gt;=Criterio_Invierno!$B$36,Criterio_Invierno!$C$37,IF(V207&gt;=Criterio_Invierno!$B$35,Criterio_Invierno!$C$36,Criterio_Invierno!$C$35))</f>
        <v>1</v>
      </c>
      <c r="CO207" s="30">
        <f>IF(CD207="-",Criterio_Invierno!$G$40,VLOOKUP(CE207,Criterio_Invierno!$B$39:$C$46,2,FALSE))</f>
        <v>1</v>
      </c>
      <c r="CP207" s="28">
        <f>+VLOOKUP(F207,Criterio_Verano!$B$5:$C$7,2,FALSE)</f>
        <v>40</v>
      </c>
      <c r="CQ207" s="24">
        <f>+IF(AA207="SI",Criterio_Verano!$C$10,IF(AB207="SI",Criterio_Verano!$C$13,IF(Z207="SI",Criterio_Verano!$C$11,Criterio_Verano!$D$12)))</f>
        <v>10</v>
      </c>
      <c r="CR207" s="24">
        <f>+IF(S207=0,Criterio_Verano!$C$18,IF(S207&lt;Criterio_Verano!$B$16,Criterio_Verano!$C$16,IF(S207&lt;Criterio_Verano!$B$17,Criterio_Verano!$C$17,Criterio_Verano!$C$18)))+IF(AE207="NO",Criterio_Verano!$F$17,Criterio_Verano!$F$16)</f>
        <v>10</v>
      </c>
      <c r="CS207" s="31">
        <f>+IF(AK207="NO",Criterio_Verano!$C$23,IF(AL207="PERSIANAS",Criterio_Verano!$C$21,Criterio_Verano!$C$22)+IF(AM207="DEFICIENTE",Criterio_Verano!$F$22,Criterio_Verano!$F$21))</f>
        <v>0</v>
      </c>
    </row>
    <row r="208" spans="1:97">
      <c r="A208" s="2" t="s">
        <v>281</v>
      </c>
      <c r="B208" s="4" t="s">
        <v>1</v>
      </c>
      <c r="C208" s="29">
        <f t="shared" si="8"/>
        <v>95</v>
      </c>
      <c r="D208" s="24">
        <f t="shared" si="9"/>
        <v>60</v>
      </c>
      <c r="E208" s="2" t="s">
        <v>139</v>
      </c>
      <c r="F208" s="3">
        <v>4</v>
      </c>
      <c r="G208" s="4" t="s">
        <v>282</v>
      </c>
      <c r="H208" s="4" t="s">
        <v>34</v>
      </c>
      <c r="I208" s="4" t="s">
        <v>283</v>
      </c>
      <c r="J208" s="29" t="str">
        <f>VLOOKUP(I208,SEV_20000!$B$2:$D$89,3,FALSE)</f>
        <v>Sí</v>
      </c>
      <c r="K208" s="4" t="s">
        <v>284</v>
      </c>
      <c r="L208" s="4" t="s">
        <v>2</v>
      </c>
      <c r="M208" s="4" t="s">
        <v>285</v>
      </c>
      <c r="N208" s="4" t="s">
        <v>286</v>
      </c>
      <c r="O208" s="4" t="s">
        <v>287</v>
      </c>
      <c r="P208" s="4" t="s">
        <v>288</v>
      </c>
      <c r="Q208" s="4" t="s">
        <v>3</v>
      </c>
      <c r="R208" s="5" t="s">
        <v>289</v>
      </c>
      <c r="S208" s="4">
        <v>2008</v>
      </c>
      <c r="T208" s="5" t="s">
        <v>13</v>
      </c>
      <c r="U208" s="5">
        <v>0</v>
      </c>
      <c r="V208" s="5">
        <v>576</v>
      </c>
      <c r="W208" s="4">
        <v>1</v>
      </c>
      <c r="X208" s="4" t="s">
        <v>16</v>
      </c>
      <c r="Y208" s="4" t="s">
        <v>5</v>
      </c>
      <c r="Z208" s="42" t="s">
        <v>5</v>
      </c>
      <c r="AA208" s="4"/>
      <c r="AB208" s="4" t="s">
        <v>8</v>
      </c>
      <c r="AC208" s="4" t="s">
        <v>5</v>
      </c>
      <c r="AD208" s="4" t="s">
        <v>17</v>
      </c>
      <c r="AE208" s="4" t="s">
        <v>8</v>
      </c>
      <c r="AF208" s="4" t="s">
        <v>7</v>
      </c>
      <c r="AG208" s="4" t="s">
        <v>5</v>
      </c>
      <c r="AH208" s="4" t="s">
        <v>9</v>
      </c>
      <c r="AI208" s="4" t="s">
        <v>5</v>
      </c>
      <c r="AJ208" s="4" t="s">
        <v>29</v>
      </c>
      <c r="AK208" s="4" t="s">
        <v>5</v>
      </c>
      <c r="AL208" s="4" t="s">
        <v>23</v>
      </c>
      <c r="AM208" s="4" t="s">
        <v>24</v>
      </c>
      <c r="AN208" s="4" t="s">
        <v>5</v>
      </c>
      <c r="AO208" s="4" t="s">
        <v>8</v>
      </c>
      <c r="AP208" s="5" t="s">
        <v>11</v>
      </c>
      <c r="AQ208" s="5">
        <v>0</v>
      </c>
      <c r="AR208" s="5">
        <v>0</v>
      </c>
      <c r="AS208" s="4">
        <v>0</v>
      </c>
      <c r="AT208" s="5" t="s">
        <v>11</v>
      </c>
      <c r="AU208" s="4">
        <v>0</v>
      </c>
      <c r="AV208" s="5" t="s">
        <v>8</v>
      </c>
      <c r="AW208" s="4">
        <v>0</v>
      </c>
      <c r="AX208" s="4" t="s">
        <v>5</v>
      </c>
      <c r="AY208" s="5" t="s">
        <v>26</v>
      </c>
      <c r="AZ208" s="4">
        <v>1</v>
      </c>
      <c r="BA208" s="4" t="s">
        <v>8</v>
      </c>
      <c r="BB208" s="5" t="s">
        <v>8</v>
      </c>
      <c r="BC208" s="5">
        <v>3</v>
      </c>
      <c r="BD208" s="4">
        <v>4</v>
      </c>
      <c r="BE208" s="4" t="s">
        <v>8</v>
      </c>
      <c r="BF208" s="4" t="s">
        <v>14</v>
      </c>
      <c r="BG208" s="4" t="s">
        <v>5</v>
      </c>
      <c r="BH208" s="4" t="s">
        <v>8</v>
      </c>
      <c r="BI208" s="4" t="s">
        <v>11</v>
      </c>
      <c r="BJ208" s="4" t="s">
        <v>13</v>
      </c>
      <c r="BK208" s="4" t="s">
        <v>11</v>
      </c>
      <c r="BL208" s="5" t="s">
        <v>11</v>
      </c>
      <c r="BM208" s="5">
        <v>1</v>
      </c>
      <c r="BN208" s="4">
        <v>0</v>
      </c>
      <c r="BO208" s="4" t="s">
        <v>8</v>
      </c>
      <c r="BP208" s="4" t="s">
        <v>11</v>
      </c>
      <c r="BQ208" s="4" t="s">
        <v>11</v>
      </c>
      <c r="BR208" s="4" t="s">
        <v>11</v>
      </c>
      <c r="BS208" s="5" t="s">
        <v>11</v>
      </c>
      <c r="BT208" s="5" t="s">
        <v>11</v>
      </c>
      <c r="BU208" s="5">
        <v>0</v>
      </c>
      <c r="BV208" s="5">
        <v>0</v>
      </c>
      <c r="BW208" s="4">
        <v>0</v>
      </c>
      <c r="BX208" s="5">
        <v>0</v>
      </c>
      <c r="BY208" s="5" t="s">
        <v>11</v>
      </c>
      <c r="BZ208" s="4">
        <v>0</v>
      </c>
      <c r="CA208" s="5">
        <v>0</v>
      </c>
      <c r="CB208" s="4" t="s">
        <v>8</v>
      </c>
      <c r="CC208" s="4">
        <v>0</v>
      </c>
      <c r="CD208" s="4" t="s">
        <v>15</v>
      </c>
      <c r="CE208" s="4" t="s">
        <v>11</v>
      </c>
      <c r="CF208" s="26" t="s">
        <v>15</v>
      </c>
      <c r="CG208" s="35" t="s">
        <v>1640</v>
      </c>
      <c r="CH208" s="27">
        <f>VLOOKUP(E208,Criterio_Invierno!$B$5:$C$8,2,0)</f>
        <v>7.5</v>
      </c>
      <c r="CI208" s="24">
        <f>+VLOOKUP(F208,Criterio_Invierno!$B$10:$C$13,2,0)</f>
        <v>5</v>
      </c>
      <c r="CJ208" s="29">
        <f>+IF(X208="Mañana y tarde",Criterio_Invierno!$C$16,IF(X208="Solo mañana",Criterio_Invierno!$C$15,Criterio_Invierno!$C$17))</f>
        <v>15</v>
      </c>
      <c r="CK208" s="24">
        <f>+IF(S208=0,Criterio_Invierno!$C$22,IF(S208&lt;Criterio_Invierno!$B$20,Criterio_Invierno!$C$20,IF(S208&lt;Criterio_Invierno!$B$21,Criterio_Invierno!$C$21,0)))*IF(AN208="SI",Criterio_Invierno!$F$20,Criterio_Invierno!$F$21)*IF(AI208="SI",Criterio_Invierno!$J$20,Criterio_Invierno!$J$21)</f>
        <v>0</v>
      </c>
      <c r="CL208" s="29">
        <f>(IF(AE208="NO",Criterio_Invierno!$C$25,IF(AE208="SI",Criterio_Invierno!$C$26,0))+VLOOKUP(AF208,Criterio_Invierno!$E$25:$F$29,2,FALSE)+IF(AK208="-",Criterio_Invierno!$I$30,IF(ISERROR(VLOOKUP(CONCATENATE(AL208,"-",AM208),Criterio_Invierno!$H$25:$I$29,2,FALSE)),Criterio_Invierno!$I$29,VLOOKUP(CONCATENATE(AL208,"-",AM208),Criterio_Invierno!$H$25:$I$29,2,FALSE))))*IF(AG208="SI",Criterio_Invierno!$L$25,Criterio_Invierno!$L$26)</f>
        <v>20</v>
      </c>
      <c r="CM208" s="24">
        <f>+IF(AR208&gt;Criterio_Invierno!$B$33,Criterio_Invierno!$C$33,0)+IF(AU208&gt;Criterio_Invierno!$E$33,Criterio_Invierno!$F$33,0)+IF(BG208="NO",Criterio_Invierno!$I$33,0)</f>
        <v>0</v>
      </c>
      <c r="CN208" s="24">
        <f>+IF(V208&gt;=Criterio_Invierno!$B$36,Criterio_Invierno!$C$37,IF(V208&gt;=Criterio_Invierno!$B$35,Criterio_Invierno!$C$36,Criterio_Invierno!$C$35))</f>
        <v>2</v>
      </c>
      <c r="CO208" s="30">
        <f>IF(CD208="-",Criterio_Invierno!$G$40,VLOOKUP(CE208,Criterio_Invierno!$B$39:$C$46,2,FALSE))</f>
        <v>1</v>
      </c>
      <c r="CP208" s="28">
        <f>+VLOOKUP(F208,Criterio_Verano!$B$5:$C$7,2,FALSE)</f>
        <v>40</v>
      </c>
      <c r="CQ208" s="24">
        <f>+IF(AA208="SI",Criterio_Verano!$C$10,IF(AB208="SI",Criterio_Verano!$C$13,IF(Z208="SI",Criterio_Verano!$C$11,Criterio_Verano!$D$12)))</f>
        <v>10</v>
      </c>
      <c r="CR208" s="24">
        <f>+IF(S208=0,Criterio_Verano!$C$18,IF(S208&lt;Criterio_Verano!$B$16,Criterio_Verano!$C$16,IF(S208&lt;Criterio_Verano!$B$17,Criterio_Verano!$C$17,Criterio_Verano!$C$18)))+IF(AE208="NO",Criterio_Verano!$F$17,Criterio_Verano!$F$16)</f>
        <v>10</v>
      </c>
      <c r="CS208" s="31">
        <f>+IF(AK208="NO",Criterio_Verano!$C$23,IF(AL208="PERSIANAS",Criterio_Verano!$C$21,Criterio_Verano!$C$22)+IF(AM208="DEFICIENTE",Criterio_Verano!$F$22,Criterio_Verano!$F$21))</f>
        <v>0</v>
      </c>
    </row>
    <row r="209" spans="1:97">
      <c r="A209" s="2" t="s">
        <v>466</v>
      </c>
      <c r="B209" s="4" t="s">
        <v>1</v>
      </c>
      <c r="C209" s="29">
        <f t="shared" si="8"/>
        <v>35</v>
      </c>
      <c r="D209" s="24">
        <f t="shared" si="9"/>
        <v>60</v>
      </c>
      <c r="E209" s="2" t="s">
        <v>139</v>
      </c>
      <c r="F209" s="3">
        <v>4</v>
      </c>
      <c r="G209" s="4" t="s">
        <v>467</v>
      </c>
      <c r="H209" s="4" t="s">
        <v>34</v>
      </c>
      <c r="I209" s="4" t="s">
        <v>177</v>
      </c>
      <c r="J209" s="29" t="str">
        <f>VLOOKUP(I209,SEV_20000!$B$2:$D$89,3,FALSE)</f>
        <v>Sí</v>
      </c>
      <c r="K209" s="4" t="s">
        <v>468</v>
      </c>
      <c r="L209" s="4" t="s">
        <v>2</v>
      </c>
      <c r="M209" s="4" t="s">
        <v>469</v>
      </c>
      <c r="N209" s="4" t="s">
        <v>470</v>
      </c>
      <c r="O209" s="4" t="s">
        <v>471</v>
      </c>
      <c r="P209" s="4" t="s">
        <v>472</v>
      </c>
      <c r="Q209" s="4" t="s">
        <v>3</v>
      </c>
      <c r="R209" s="5" t="s">
        <v>57</v>
      </c>
      <c r="S209" s="4">
        <v>2011</v>
      </c>
      <c r="T209" s="5" t="s">
        <v>473</v>
      </c>
      <c r="U209" s="5">
        <v>2011</v>
      </c>
      <c r="V209" s="5">
        <v>700</v>
      </c>
      <c r="W209" s="4">
        <v>34</v>
      </c>
      <c r="X209" s="4" t="s">
        <v>4</v>
      </c>
      <c r="Y209" s="4" t="s">
        <v>5</v>
      </c>
      <c r="Z209" s="42" t="s">
        <v>5</v>
      </c>
      <c r="AA209" s="4"/>
      <c r="AB209" s="4" t="s">
        <v>5</v>
      </c>
      <c r="AC209" s="4" t="s">
        <v>5</v>
      </c>
      <c r="AD209" s="4" t="s">
        <v>6</v>
      </c>
      <c r="AE209" s="4" t="s">
        <v>5</v>
      </c>
      <c r="AF209" s="4" t="s">
        <v>7</v>
      </c>
      <c r="AG209" s="4" t="s">
        <v>8</v>
      </c>
      <c r="AH209" s="4" t="s">
        <v>9</v>
      </c>
      <c r="AI209" s="4" t="s">
        <v>8</v>
      </c>
      <c r="AJ209" s="4" t="s">
        <v>11</v>
      </c>
      <c r="AK209" s="4" t="s">
        <v>5</v>
      </c>
      <c r="AL209" s="4" t="s">
        <v>23</v>
      </c>
      <c r="AM209" s="4" t="s">
        <v>24</v>
      </c>
      <c r="AN209" s="4" t="s">
        <v>8</v>
      </c>
      <c r="AO209" s="4" t="s">
        <v>5</v>
      </c>
      <c r="AP209" s="5" t="s">
        <v>21</v>
      </c>
      <c r="AQ209" s="5">
        <v>2000</v>
      </c>
      <c r="AR209" s="5">
        <v>0</v>
      </c>
      <c r="AS209" s="4">
        <v>4</v>
      </c>
      <c r="AT209" s="5" t="s">
        <v>5</v>
      </c>
      <c r="AU209" s="4">
        <v>0</v>
      </c>
      <c r="AV209" s="5" t="s">
        <v>8</v>
      </c>
      <c r="AW209" s="4">
        <v>0</v>
      </c>
      <c r="AX209" s="4" t="s">
        <v>8</v>
      </c>
      <c r="AY209" s="5" t="s">
        <v>11</v>
      </c>
      <c r="AZ209" s="4">
        <v>0</v>
      </c>
      <c r="BA209" s="4" t="s">
        <v>13</v>
      </c>
      <c r="BB209" s="5" t="s">
        <v>11</v>
      </c>
      <c r="BC209" s="5">
        <v>0</v>
      </c>
      <c r="BD209" s="4">
        <v>0</v>
      </c>
      <c r="BE209" s="4" t="s">
        <v>8</v>
      </c>
      <c r="BF209" s="4" t="s">
        <v>14</v>
      </c>
      <c r="BG209" s="4" t="s">
        <v>5</v>
      </c>
      <c r="BH209" s="4" t="s">
        <v>8</v>
      </c>
      <c r="BI209" s="4" t="s">
        <v>11</v>
      </c>
      <c r="BJ209" s="4" t="s">
        <v>13</v>
      </c>
      <c r="BK209" s="4" t="s">
        <v>11</v>
      </c>
      <c r="BL209" s="5" t="s">
        <v>11</v>
      </c>
      <c r="BM209" s="5">
        <v>5</v>
      </c>
      <c r="BN209" s="4">
        <v>27</v>
      </c>
      <c r="BO209" s="4" t="s">
        <v>5</v>
      </c>
      <c r="BP209" s="4" t="s">
        <v>5</v>
      </c>
      <c r="BQ209" s="4" t="s">
        <v>5</v>
      </c>
      <c r="BR209" s="4" t="s">
        <v>8</v>
      </c>
      <c r="BS209" s="5" t="s">
        <v>5</v>
      </c>
      <c r="BT209" s="5" t="s">
        <v>11</v>
      </c>
      <c r="BU209" s="5">
        <v>855000</v>
      </c>
      <c r="BV209" s="5">
        <v>45000</v>
      </c>
      <c r="BW209" s="4">
        <v>2</v>
      </c>
      <c r="BX209" s="5">
        <v>0</v>
      </c>
      <c r="BY209" s="5" t="s">
        <v>8</v>
      </c>
      <c r="BZ209" s="4">
        <v>0</v>
      </c>
      <c r="CA209" s="5">
        <v>0</v>
      </c>
      <c r="CB209" s="4" t="s">
        <v>8</v>
      </c>
      <c r="CC209" s="4">
        <v>0</v>
      </c>
      <c r="CD209" s="4" t="s">
        <v>15</v>
      </c>
      <c r="CE209" s="4" t="s">
        <v>11</v>
      </c>
      <c r="CF209" s="26" t="s">
        <v>15</v>
      </c>
      <c r="CG209" s="35" t="s">
        <v>1569</v>
      </c>
      <c r="CH209" s="27">
        <f>VLOOKUP(E209,Criterio_Invierno!$B$5:$C$8,2,0)</f>
        <v>7.5</v>
      </c>
      <c r="CI209" s="24">
        <f>+VLOOKUP(F209,Criterio_Invierno!$B$10:$C$13,2,0)</f>
        <v>5</v>
      </c>
      <c r="CJ209" s="29">
        <f>+IF(X209="Mañana y tarde",Criterio_Invierno!$C$16,IF(X209="Solo mañana",Criterio_Invierno!$C$15,Criterio_Invierno!$C$17))</f>
        <v>5</v>
      </c>
      <c r="CK209" s="24">
        <f>+IF(S209=0,Criterio_Invierno!$C$22,IF(S209&lt;Criterio_Invierno!$B$20,Criterio_Invierno!$C$20,IF(S209&lt;Criterio_Invierno!$B$21,Criterio_Invierno!$C$21,0)))*IF(AN209="SI",Criterio_Invierno!$F$20,Criterio_Invierno!$F$21)*IF(AI209="SI",Criterio_Invierno!$J$20,Criterio_Invierno!$J$21)</f>
        <v>0</v>
      </c>
      <c r="CL209" s="29">
        <f>(IF(AE209="NO",Criterio_Invierno!$C$25,IF(AE209="SI",Criterio_Invierno!$C$26,0))+VLOOKUP(AF209,Criterio_Invierno!$E$25:$F$29,2,FALSE)+IF(AK209="-",Criterio_Invierno!$I$30,IF(ISERROR(VLOOKUP(CONCATENATE(AL209,"-",AM209),Criterio_Invierno!$H$25:$I$29,2,FALSE)),Criterio_Invierno!$I$29,VLOOKUP(CONCATENATE(AL209,"-",AM209),Criterio_Invierno!$H$25:$I$29,2,FALSE))))*IF(AG209="SI",Criterio_Invierno!$L$25,Criterio_Invierno!$L$26)</f>
        <v>0</v>
      </c>
      <c r="CM209" s="24">
        <f>+IF(AR209&gt;Criterio_Invierno!$B$33,Criterio_Invierno!$C$33,0)+IF(AU209&gt;Criterio_Invierno!$E$33,Criterio_Invierno!$F$33,0)+IF(BG209="NO",Criterio_Invierno!$I$33,0)</f>
        <v>0</v>
      </c>
      <c r="CN209" s="24">
        <f>+IF(V209&gt;=Criterio_Invierno!$B$36,Criterio_Invierno!$C$37,IF(V209&gt;=Criterio_Invierno!$B$35,Criterio_Invierno!$C$36,Criterio_Invierno!$C$35))</f>
        <v>2</v>
      </c>
      <c r="CO209" s="30">
        <f>IF(CD209="-",Criterio_Invierno!$G$40,VLOOKUP(CE209,Criterio_Invierno!$B$39:$C$46,2,FALSE))</f>
        <v>1</v>
      </c>
      <c r="CP209" s="28">
        <f>+VLOOKUP(F209,Criterio_Verano!$B$5:$C$7,2,FALSE)</f>
        <v>40</v>
      </c>
      <c r="CQ209" s="24">
        <f>+IF(AA209="SI",Criterio_Verano!$C$10,IF(AB209="SI",Criterio_Verano!$C$13,IF(Z209="SI",Criterio_Verano!$C$11,Criterio_Verano!$D$12)))</f>
        <v>20</v>
      </c>
      <c r="CR209" s="24">
        <f>+IF(S209=0,Criterio_Verano!$C$18,IF(S209&lt;Criterio_Verano!$B$16,Criterio_Verano!$C$16,IF(S209&lt;Criterio_Verano!$B$17,Criterio_Verano!$C$17,Criterio_Verano!$C$18)))+IF(AE209="NO",Criterio_Verano!$F$17,Criterio_Verano!$F$16)</f>
        <v>0</v>
      </c>
      <c r="CS209" s="31">
        <f>+IF(AK209="NO",Criterio_Verano!$C$23,IF(AL209="PERSIANAS",Criterio_Verano!$C$21,Criterio_Verano!$C$22)+IF(AM209="DEFICIENTE",Criterio_Verano!$F$22,Criterio_Verano!$F$21))</f>
        <v>0</v>
      </c>
    </row>
    <row r="210" spans="1:97">
      <c r="A210" s="2" t="s">
        <v>505</v>
      </c>
      <c r="B210" s="4" t="s">
        <v>1</v>
      </c>
      <c r="C210" s="29">
        <f t="shared" si="8"/>
        <v>105</v>
      </c>
      <c r="D210" s="24">
        <f t="shared" si="9"/>
        <v>60</v>
      </c>
      <c r="E210" s="2" t="s">
        <v>139</v>
      </c>
      <c r="F210" s="3">
        <v>3</v>
      </c>
      <c r="G210" s="4" t="s">
        <v>374</v>
      </c>
      <c r="H210" s="4" t="s">
        <v>34</v>
      </c>
      <c r="I210" s="4" t="s">
        <v>506</v>
      </c>
      <c r="J210" s="29" t="str">
        <f>VLOOKUP(I210,SEV_20000!$B$2:$D$89,3,FALSE)</f>
        <v>Sí</v>
      </c>
      <c r="K210" s="4" t="s">
        <v>507</v>
      </c>
      <c r="L210" s="4" t="s">
        <v>2</v>
      </c>
      <c r="M210" s="4" t="s">
        <v>508</v>
      </c>
      <c r="N210" s="4" t="s">
        <v>509</v>
      </c>
      <c r="O210" s="4" t="s">
        <v>510</v>
      </c>
      <c r="P210" s="4" t="s">
        <v>511</v>
      </c>
      <c r="Q210" s="4" t="s">
        <v>3</v>
      </c>
      <c r="R210" s="5" t="s">
        <v>512</v>
      </c>
      <c r="S210" s="4">
        <v>1960</v>
      </c>
      <c r="T210" s="5" t="s">
        <v>513</v>
      </c>
      <c r="U210" s="5">
        <v>2017</v>
      </c>
      <c r="V210" s="5">
        <v>354</v>
      </c>
      <c r="W210" s="4">
        <v>20</v>
      </c>
      <c r="X210" s="4" t="s">
        <v>4</v>
      </c>
      <c r="Y210" s="4" t="s">
        <v>5</v>
      </c>
      <c r="Z210" s="42" t="s">
        <v>5</v>
      </c>
      <c r="AA210" s="4"/>
      <c r="AB210" s="4" t="s">
        <v>5</v>
      </c>
      <c r="AC210" s="4" t="s">
        <v>5</v>
      </c>
      <c r="AD210" s="4" t="s">
        <v>6</v>
      </c>
      <c r="AE210" s="4" t="s">
        <v>5</v>
      </c>
      <c r="AF210" s="4" t="s">
        <v>7</v>
      </c>
      <c r="AG210" s="4" t="s">
        <v>8</v>
      </c>
      <c r="AH210" s="4" t="s">
        <v>9</v>
      </c>
      <c r="AI210" s="4" t="s">
        <v>5</v>
      </c>
      <c r="AJ210" s="4" t="s">
        <v>10</v>
      </c>
      <c r="AK210" s="4" t="s">
        <v>5</v>
      </c>
      <c r="AL210" s="4" t="s">
        <v>23</v>
      </c>
      <c r="AM210" s="4" t="s">
        <v>20</v>
      </c>
      <c r="AN210" s="4" t="s">
        <v>8</v>
      </c>
      <c r="AO210" s="4" t="s">
        <v>5</v>
      </c>
      <c r="AP210" s="5" t="s">
        <v>12</v>
      </c>
      <c r="AQ210" s="5">
        <v>2200</v>
      </c>
      <c r="AR210" s="5">
        <v>5</v>
      </c>
      <c r="AS210" s="4">
        <v>5</v>
      </c>
      <c r="AT210" s="5" t="s">
        <v>5</v>
      </c>
      <c r="AU210" s="4">
        <v>6</v>
      </c>
      <c r="AV210" s="5" t="s">
        <v>8</v>
      </c>
      <c r="AW210" s="4">
        <v>0</v>
      </c>
      <c r="AX210" s="4" t="s">
        <v>5</v>
      </c>
      <c r="AY210" s="5" t="s">
        <v>26</v>
      </c>
      <c r="AZ210" s="4">
        <v>20</v>
      </c>
      <c r="BA210" s="4" t="s">
        <v>5</v>
      </c>
      <c r="BB210" s="5" t="s">
        <v>5</v>
      </c>
      <c r="BC210" s="5">
        <v>6</v>
      </c>
      <c r="BD210" s="4">
        <v>5</v>
      </c>
      <c r="BE210" s="4" t="s">
        <v>5</v>
      </c>
      <c r="BF210" s="4" t="s">
        <v>14</v>
      </c>
      <c r="BG210" s="4" t="s">
        <v>5</v>
      </c>
      <c r="BH210" s="4" t="s">
        <v>8</v>
      </c>
      <c r="BI210" s="4" t="s">
        <v>11</v>
      </c>
      <c r="BJ210" s="4" t="s">
        <v>13</v>
      </c>
      <c r="BK210" s="4" t="s">
        <v>11</v>
      </c>
      <c r="BL210" s="5" t="s">
        <v>11</v>
      </c>
      <c r="BM210" s="5">
        <v>20</v>
      </c>
      <c r="BN210" s="4">
        <v>16</v>
      </c>
      <c r="BO210" s="4" t="s">
        <v>8</v>
      </c>
      <c r="BP210" s="4" t="s">
        <v>11</v>
      </c>
      <c r="BQ210" s="4" t="s">
        <v>11</v>
      </c>
      <c r="BR210" s="4" t="s">
        <v>11</v>
      </c>
      <c r="BS210" s="5" t="s">
        <v>11</v>
      </c>
      <c r="BT210" s="5" t="s">
        <v>11</v>
      </c>
      <c r="BU210" s="5">
        <v>0</v>
      </c>
      <c r="BV210" s="5">
        <v>0</v>
      </c>
      <c r="BW210" s="4">
        <v>0</v>
      </c>
      <c r="BX210" s="5">
        <v>0</v>
      </c>
      <c r="BY210" s="5" t="s">
        <v>11</v>
      </c>
      <c r="BZ210" s="4">
        <v>0</v>
      </c>
      <c r="CA210" s="5">
        <v>0</v>
      </c>
      <c r="CB210" s="4" t="s">
        <v>5</v>
      </c>
      <c r="CC210" s="4">
        <v>2</v>
      </c>
      <c r="CD210" s="4" t="s">
        <v>15</v>
      </c>
      <c r="CE210" s="4" t="s">
        <v>11</v>
      </c>
      <c r="CF210" s="26" t="s">
        <v>8</v>
      </c>
      <c r="CG210" s="35" t="s">
        <v>1572</v>
      </c>
      <c r="CH210" s="27">
        <f>VLOOKUP(E210,Criterio_Invierno!$B$5:$C$8,2,0)</f>
        <v>7.5</v>
      </c>
      <c r="CI210" s="24">
        <f>+VLOOKUP(F210,Criterio_Invierno!$B$10:$C$13,2,0)</f>
        <v>2.5</v>
      </c>
      <c r="CJ210" s="29">
        <f>+IF(X210="Mañana y tarde",Criterio_Invierno!$C$16,IF(X210="Solo mañana",Criterio_Invierno!$C$15,Criterio_Invierno!$C$17))</f>
        <v>5</v>
      </c>
      <c r="CK210" s="24">
        <f>+IF(S210=0,Criterio_Invierno!$C$22,IF(S210&lt;Criterio_Invierno!$B$20,Criterio_Invierno!$C$20,IF(S210&lt;Criterio_Invierno!$B$21,Criterio_Invierno!$C$21,0)))*IF(AN210="SI",Criterio_Invierno!$F$20,Criterio_Invierno!$F$21)*IF(AI210="SI",Criterio_Invierno!$J$20,Criterio_Invierno!$J$21)</f>
        <v>30</v>
      </c>
      <c r="CL210" s="29">
        <f>(IF(AE210="NO",Criterio_Invierno!$C$25,IF(AE210="SI",Criterio_Invierno!$C$26,0))+VLOOKUP(AF210,Criterio_Invierno!$E$25:$F$29,2,FALSE)+IF(AK210="-",Criterio_Invierno!$I$30,IF(ISERROR(VLOOKUP(CONCATENATE(AL210,"-",AM210),Criterio_Invierno!$H$25:$I$29,2,FALSE)),Criterio_Invierno!$I$29,VLOOKUP(CONCATENATE(AL210,"-",AM210),Criterio_Invierno!$H$25:$I$29,2,FALSE))))*IF(AG210="SI",Criterio_Invierno!$L$25,Criterio_Invierno!$L$26)</f>
        <v>15</v>
      </c>
      <c r="CM210" s="24">
        <f>+IF(AR210&gt;Criterio_Invierno!$B$33,Criterio_Invierno!$C$33,0)+IF(AU210&gt;Criterio_Invierno!$E$33,Criterio_Invierno!$F$33,0)+IF(BG210="NO",Criterio_Invierno!$I$33,0)</f>
        <v>10</v>
      </c>
      <c r="CN210" s="24">
        <f>+IF(V210&gt;=Criterio_Invierno!$B$36,Criterio_Invierno!$C$37,IF(V210&gt;=Criterio_Invierno!$B$35,Criterio_Invierno!$C$36,Criterio_Invierno!$C$35))</f>
        <v>1.5</v>
      </c>
      <c r="CO210" s="30">
        <f>IF(CD210="-",Criterio_Invierno!$G$40,VLOOKUP(CE210,Criterio_Invierno!$B$39:$C$46,2,FALSE))</f>
        <v>1</v>
      </c>
      <c r="CP210" s="28">
        <f>+VLOOKUP(F210,Criterio_Verano!$B$5:$C$7,2,FALSE)</f>
        <v>20</v>
      </c>
      <c r="CQ210" s="24">
        <f>+IF(AA210="SI",Criterio_Verano!$C$10,IF(AB210="SI",Criterio_Verano!$C$13,IF(Z210="SI",Criterio_Verano!$C$11,Criterio_Verano!$D$12)))</f>
        <v>20</v>
      </c>
      <c r="CR210" s="24">
        <f>+IF(S210=0,Criterio_Verano!$C$18,IF(S210&lt;Criterio_Verano!$B$16,Criterio_Verano!$C$16,IF(S210&lt;Criterio_Verano!$B$17,Criterio_Verano!$C$17,Criterio_Verano!$C$18)))+IF(AE210="NO",Criterio_Verano!$F$17,Criterio_Verano!$F$16)</f>
        <v>5</v>
      </c>
      <c r="CS210" s="31">
        <f>+IF(AK210="NO",Criterio_Verano!$C$23,IF(AL210="PERSIANAS",Criterio_Verano!$C$21,Criterio_Verano!$C$22)+IF(AM210="DEFICIENTE",Criterio_Verano!$F$22,Criterio_Verano!$F$21))</f>
        <v>15</v>
      </c>
    </row>
    <row r="211" spans="1:97">
      <c r="A211" s="2" t="s">
        <v>1192</v>
      </c>
      <c r="B211" s="4" t="s">
        <v>1</v>
      </c>
      <c r="C211" s="29">
        <f t="shared" si="8"/>
        <v>80</v>
      </c>
      <c r="D211" s="24">
        <f t="shared" si="9"/>
        <v>57.5</v>
      </c>
      <c r="E211" s="2" t="s">
        <v>140</v>
      </c>
      <c r="F211" s="3">
        <v>3</v>
      </c>
      <c r="G211" s="4" t="s">
        <v>1193</v>
      </c>
      <c r="H211" s="4" t="s">
        <v>34</v>
      </c>
      <c r="I211" s="4" t="s">
        <v>1194</v>
      </c>
      <c r="J211" s="29" t="str">
        <f>VLOOKUP(I211,SEV_20000!$B$2:$D$89,3,FALSE)</f>
        <v>Sí</v>
      </c>
      <c r="K211" s="4" t="s">
        <v>1195</v>
      </c>
      <c r="L211" s="4" t="s">
        <v>143</v>
      </c>
      <c r="M211" s="4" t="s">
        <v>1196</v>
      </c>
      <c r="N211" s="4" t="s">
        <v>1197</v>
      </c>
      <c r="O211" s="4" t="s">
        <v>1198</v>
      </c>
      <c r="P211" s="4" t="s">
        <v>1199</v>
      </c>
      <c r="Q211" s="4" t="s">
        <v>3</v>
      </c>
      <c r="R211" s="5" t="s">
        <v>1274</v>
      </c>
      <c r="S211" s="4">
        <v>1995</v>
      </c>
      <c r="T211" s="5" t="s">
        <v>1200</v>
      </c>
      <c r="U211" s="5">
        <v>0</v>
      </c>
      <c r="V211" s="5">
        <v>91</v>
      </c>
      <c r="W211" s="4">
        <v>8</v>
      </c>
      <c r="X211" s="4" t="s">
        <v>16</v>
      </c>
      <c r="Y211" s="4" t="s">
        <v>8</v>
      </c>
      <c r="Z211" s="42" t="s">
        <v>5</v>
      </c>
      <c r="AA211" s="4"/>
      <c r="AB211" s="4" t="s">
        <v>8</v>
      </c>
      <c r="AC211" s="4" t="s">
        <v>8</v>
      </c>
      <c r="AD211" s="4" t="s">
        <v>6</v>
      </c>
      <c r="AE211" s="4" t="s">
        <v>8</v>
      </c>
      <c r="AF211" s="4" t="s">
        <v>22</v>
      </c>
      <c r="AG211" s="4" t="s">
        <v>8</v>
      </c>
      <c r="AH211" s="4" t="s">
        <v>18</v>
      </c>
      <c r="AI211" s="4" t="s">
        <v>8</v>
      </c>
      <c r="AJ211" s="4" t="s">
        <v>11</v>
      </c>
      <c r="AK211" s="4" t="s">
        <v>5</v>
      </c>
      <c r="AL211" s="4" t="s">
        <v>23</v>
      </c>
      <c r="AM211" s="4" t="s">
        <v>20</v>
      </c>
      <c r="AN211" s="4" t="s">
        <v>8</v>
      </c>
      <c r="AO211" s="4" t="s">
        <v>5</v>
      </c>
      <c r="AP211" s="5" t="s">
        <v>21</v>
      </c>
      <c r="AQ211" s="5">
        <v>0</v>
      </c>
      <c r="AR211" s="5">
        <v>8</v>
      </c>
      <c r="AS211" s="4">
        <v>5</v>
      </c>
      <c r="AT211" s="5" t="s">
        <v>5</v>
      </c>
      <c r="AU211" s="4">
        <v>1</v>
      </c>
      <c r="AV211" s="5" t="s">
        <v>8</v>
      </c>
      <c r="AW211" s="4">
        <v>0</v>
      </c>
      <c r="AX211" s="4" t="s">
        <v>8</v>
      </c>
      <c r="AY211" s="5" t="s">
        <v>11</v>
      </c>
      <c r="AZ211" s="4">
        <v>0</v>
      </c>
      <c r="BA211" s="4" t="s">
        <v>13</v>
      </c>
      <c r="BB211" s="5" t="s">
        <v>11</v>
      </c>
      <c r="BC211" s="5">
        <v>0</v>
      </c>
      <c r="BD211" s="4">
        <v>0</v>
      </c>
      <c r="BE211" s="4" t="s">
        <v>8</v>
      </c>
      <c r="BF211" s="4" t="s">
        <v>14</v>
      </c>
      <c r="BG211" s="4" t="s">
        <v>5</v>
      </c>
      <c r="BH211" s="4" t="s">
        <v>8</v>
      </c>
      <c r="BI211" s="4" t="s">
        <v>11</v>
      </c>
      <c r="BJ211" s="4" t="s">
        <v>13</v>
      </c>
      <c r="BK211" s="4" t="s">
        <v>11</v>
      </c>
      <c r="BL211" s="5" t="s">
        <v>11</v>
      </c>
      <c r="BM211" s="5">
        <v>4</v>
      </c>
      <c r="BN211" s="4">
        <v>4</v>
      </c>
      <c r="BO211" s="4" t="s">
        <v>8</v>
      </c>
      <c r="BP211" s="4" t="s">
        <v>11</v>
      </c>
      <c r="BQ211" s="4" t="s">
        <v>11</v>
      </c>
      <c r="BR211" s="4" t="s">
        <v>11</v>
      </c>
      <c r="BS211" s="5" t="s">
        <v>11</v>
      </c>
      <c r="BT211" s="5" t="s">
        <v>11</v>
      </c>
      <c r="BU211" s="5">
        <v>0</v>
      </c>
      <c r="BV211" s="5">
        <v>0</v>
      </c>
      <c r="BW211" s="4">
        <v>0</v>
      </c>
      <c r="BX211" s="5">
        <v>0</v>
      </c>
      <c r="BY211" s="5" t="s">
        <v>11</v>
      </c>
      <c r="BZ211" s="4">
        <v>0</v>
      </c>
      <c r="CA211" s="5">
        <v>0</v>
      </c>
      <c r="CB211" s="4" t="s">
        <v>8</v>
      </c>
      <c r="CC211" s="4">
        <v>0</v>
      </c>
      <c r="CD211" s="4" t="s">
        <v>15</v>
      </c>
      <c r="CE211" s="4" t="s">
        <v>11</v>
      </c>
      <c r="CF211" s="26" t="s">
        <v>15</v>
      </c>
      <c r="CG211" s="35" t="s">
        <v>1718</v>
      </c>
      <c r="CH211" s="27">
        <f>VLOOKUP(E211,Criterio_Invierno!$B$5:$C$8,2,0)</f>
        <v>10</v>
      </c>
      <c r="CI211" s="24">
        <f>+VLOOKUP(F211,Criterio_Invierno!$B$10:$C$13,2,0)</f>
        <v>2.5</v>
      </c>
      <c r="CJ211" s="29">
        <f>+IF(X211="Mañana y tarde",Criterio_Invierno!$C$16,IF(X211="Solo mañana",Criterio_Invierno!$C$15,Criterio_Invierno!$C$17))</f>
        <v>15</v>
      </c>
      <c r="CK211" s="24">
        <f>+IF(S211=0,Criterio_Invierno!$C$22,IF(S211&lt;Criterio_Invierno!$B$20,Criterio_Invierno!$C$20,IF(S211&lt;Criterio_Invierno!$B$21,Criterio_Invierno!$C$21,0)))*IF(AN211="SI",Criterio_Invierno!$F$20,Criterio_Invierno!$F$21)*IF(AI211="SI",Criterio_Invierno!$J$20,Criterio_Invierno!$J$21)</f>
        <v>7.5</v>
      </c>
      <c r="CL211" s="29">
        <f>(IF(AE211="NO",Criterio_Invierno!$C$25,IF(AE211="SI",Criterio_Invierno!$C$26,0))+VLOOKUP(AF211,Criterio_Invierno!$E$25:$F$29,2,FALSE)+IF(AK211="-",Criterio_Invierno!$I$30,IF(ISERROR(VLOOKUP(CONCATENATE(AL211,"-",AM211),Criterio_Invierno!$H$25:$I$29,2,FALSE)),Criterio_Invierno!$I$29,VLOOKUP(CONCATENATE(AL211,"-",AM211),Criterio_Invierno!$H$25:$I$29,2,FALSE))))*IF(AG211="SI",Criterio_Invierno!$L$25,Criterio_Invierno!$L$26)</f>
        <v>35</v>
      </c>
      <c r="CM211" s="24">
        <f>+IF(AR211&gt;Criterio_Invierno!$B$33,Criterio_Invierno!$C$33,0)+IF(AU211&gt;Criterio_Invierno!$E$33,Criterio_Invierno!$F$33,0)+IF(BG211="NO",Criterio_Invierno!$I$33,0)</f>
        <v>10</v>
      </c>
      <c r="CN211" s="24">
        <f>+IF(V211&gt;=Criterio_Invierno!$B$36,Criterio_Invierno!$C$37,IF(V211&gt;=Criterio_Invierno!$B$35,Criterio_Invierno!$C$36,Criterio_Invierno!$C$35))</f>
        <v>1</v>
      </c>
      <c r="CO211" s="30">
        <f>IF(CD211="-",Criterio_Invierno!$G$40,VLOOKUP(CE211,Criterio_Invierno!$B$39:$C$46,2,FALSE))</f>
        <v>1</v>
      </c>
      <c r="CP211" s="28">
        <f>+VLOOKUP(F211,Criterio_Verano!$B$5:$C$7,2,FALSE)</f>
        <v>20</v>
      </c>
      <c r="CQ211" s="24">
        <f>+IF(AA211="SI",Criterio_Verano!$C$10,IF(AB211="SI",Criterio_Verano!$C$13,IF(Z211="SI",Criterio_Verano!$C$11,Criterio_Verano!$D$12)))</f>
        <v>10</v>
      </c>
      <c r="CR211" s="24">
        <f>+IF(S211=0,Criterio_Verano!$C$18,IF(S211&lt;Criterio_Verano!$B$16,Criterio_Verano!$C$16,IF(S211&lt;Criterio_Verano!$B$17,Criterio_Verano!$C$17,Criterio_Verano!$C$18)))+IF(AE211="NO",Criterio_Verano!$F$17,Criterio_Verano!$F$16)</f>
        <v>12.5</v>
      </c>
      <c r="CS211" s="31">
        <f>+IF(AK211="NO",Criterio_Verano!$C$23,IF(AL211="PERSIANAS",Criterio_Verano!$C$21,Criterio_Verano!$C$22)+IF(AM211="DEFICIENTE",Criterio_Verano!$F$22,Criterio_Verano!$F$21))</f>
        <v>15</v>
      </c>
    </row>
    <row r="212" spans="1:97">
      <c r="A212" s="2" t="s">
        <v>988</v>
      </c>
      <c r="B212" s="4" t="s">
        <v>1</v>
      </c>
      <c r="C212" s="29">
        <f t="shared" si="8"/>
        <v>92.5</v>
      </c>
      <c r="D212" s="24">
        <f t="shared" si="9"/>
        <v>57.5</v>
      </c>
      <c r="E212" s="2" t="s">
        <v>139</v>
      </c>
      <c r="F212" s="3">
        <v>3</v>
      </c>
      <c r="G212" s="4" t="s">
        <v>127</v>
      </c>
      <c r="H212" s="4" t="s">
        <v>34</v>
      </c>
      <c r="I212" s="4" t="s">
        <v>403</v>
      </c>
      <c r="J212" s="29" t="str">
        <f>VLOOKUP(I212,SEV_20000!$B$2:$D$89,3,FALSE)</f>
        <v>Sí</v>
      </c>
      <c r="K212" s="4" t="s">
        <v>989</v>
      </c>
      <c r="L212" s="4" t="s">
        <v>2</v>
      </c>
      <c r="M212" s="4" t="s">
        <v>990</v>
      </c>
      <c r="N212" s="4" t="s">
        <v>991</v>
      </c>
      <c r="O212" s="4" t="s">
        <v>992</v>
      </c>
      <c r="P212" s="4" t="s">
        <v>993</v>
      </c>
      <c r="Q212" s="4" t="s">
        <v>30</v>
      </c>
      <c r="R212" s="5" t="s">
        <v>129</v>
      </c>
      <c r="S212" s="4">
        <v>1984</v>
      </c>
      <c r="T212" s="5" t="s">
        <v>994</v>
      </c>
      <c r="U212" s="5">
        <v>2005</v>
      </c>
      <c r="V212" s="5">
        <v>219</v>
      </c>
      <c r="W212" s="4">
        <v>19</v>
      </c>
      <c r="X212" s="4" t="s">
        <v>4</v>
      </c>
      <c r="Y212" s="4" t="s">
        <v>8</v>
      </c>
      <c r="Z212" s="42" t="s">
        <v>5</v>
      </c>
      <c r="AA212" s="4"/>
      <c r="AB212" s="4" t="s">
        <v>8</v>
      </c>
      <c r="AC212" s="4" t="s">
        <v>5</v>
      </c>
      <c r="AD212" s="4" t="s">
        <v>6</v>
      </c>
      <c r="AE212" s="4" t="s">
        <v>8</v>
      </c>
      <c r="AF212" s="4" t="s">
        <v>22</v>
      </c>
      <c r="AG212" s="4" t="s">
        <v>5</v>
      </c>
      <c r="AH212" s="4" t="s">
        <v>9</v>
      </c>
      <c r="AI212" s="4" t="s">
        <v>8</v>
      </c>
      <c r="AJ212" s="4" t="s">
        <v>11</v>
      </c>
      <c r="AK212" s="4" t="s">
        <v>5</v>
      </c>
      <c r="AL212" s="4" t="s">
        <v>23</v>
      </c>
      <c r="AM212" s="4" t="s">
        <v>20</v>
      </c>
      <c r="AN212" s="4" t="s">
        <v>8</v>
      </c>
      <c r="AO212" s="4" t="s">
        <v>5</v>
      </c>
      <c r="AP212" s="5" t="s">
        <v>21</v>
      </c>
      <c r="AQ212" s="5">
        <v>965</v>
      </c>
      <c r="AR212" s="5">
        <v>0</v>
      </c>
      <c r="AS212" s="4">
        <v>2</v>
      </c>
      <c r="AT212" s="5" t="s">
        <v>5</v>
      </c>
      <c r="AU212" s="4">
        <v>0</v>
      </c>
      <c r="AV212" s="5" t="s">
        <v>8</v>
      </c>
      <c r="AW212" s="4">
        <v>0</v>
      </c>
      <c r="AX212" s="4" t="s">
        <v>8</v>
      </c>
      <c r="AY212" s="5" t="s">
        <v>11</v>
      </c>
      <c r="AZ212" s="4">
        <v>0</v>
      </c>
      <c r="BA212" s="4" t="s">
        <v>13</v>
      </c>
      <c r="BB212" s="5" t="s">
        <v>11</v>
      </c>
      <c r="BC212" s="5">
        <v>0</v>
      </c>
      <c r="BD212" s="4">
        <v>0</v>
      </c>
      <c r="BE212" s="4" t="s">
        <v>5</v>
      </c>
      <c r="BF212" s="4" t="s">
        <v>14</v>
      </c>
      <c r="BG212" s="4" t="s">
        <v>5</v>
      </c>
      <c r="BH212" s="4" t="s">
        <v>8</v>
      </c>
      <c r="BI212" s="4" t="s">
        <v>11</v>
      </c>
      <c r="BJ212" s="4" t="s">
        <v>13</v>
      </c>
      <c r="BK212" s="4" t="s">
        <v>11</v>
      </c>
      <c r="BL212" s="5" t="s">
        <v>11</v>
      </c>
      <c r="BM212" s="5">
        <v>11</v>
      </c>
      <c r="BN212" s="4">
        <v>9</v>
      </c>
      <c r="BO212" s="4" t="s">
        <v>8</v>
      </c>
      <c r="BP212" s="4" t="s">
        <v>11</v>
      </c>
      <c r="BQ212" s="4" t="s">
        <v>11</v>
      </c>
      <c r="BR212" s="4" t="s">
        <v>11</v>
      </c>
      <c r="BS212" s="5" t="s">
        <v>11</v>
      </c>
      <c r="BT212" s="5" t="s">
        <v>11</v>
      </c>
      <c r="BU212" s="5">
        <v>0</v>
      </c>
      <c r="BV212" s="5">
        <v>0</v>
      </c>
      <c r="BW212" s="4">
        <v>0</v>
      </c>
      <c r="BX212" s="5">
        <v>0</v>
      </c>
      <c r="BY212" s="5" t="s">
        <v>11</v>
      </c>
      <c r="BZ212" s="4">
        <v>0</v>
      </c>
      <c r="CA212" s="5">
        <v>0</v>
      </c>
      <c r="CB212" s="4" t="s">
        <v>8</v>
      </c>
      <c r="CC212" s="4">
        <v>0</v>
      </c>
      <c r="CD212" s="4" t="s">
        <v>8</v>
      </c>
      <c r="CE212" s="4" t="s">
        <v>11</v>
      </c>
      <c r="CF212" s="26" t="s">
        <v>8</v>
      </c>
      <c r="CG212" s="35" t="s">
        <v>1650</v>
      </c>
      <c r="CH212" s="27">
        <f>VLOOKUP(E212,Criterio_Invierno!$B$5:$C$8,2,0)</f>
        <v>7.5</v>
      </c>
      <c r="CI212" s="24">
        <f>+VLOOKUP(F212,Criterio_Invierno!$B$10:$C$13,2,0)</f>
        <v>2.5</v>
      </c>
      <c r="CJ212" s="29">
        <f>+IF(X212="Mañana y tarde",Criterio_Invierno!$C$16,IF(X212="Solo mañana",Criterio_Invierno!$C$15,Criterio_Invierno!$C$17))</f>
        <v>5</v>
      </c>
      <c r="CK212" s="24">
        <f>+IF(S212=0,Criterio_Invierno!$C$22,IF(S212&lt;Criterio_Invierno!$B$20,Criterio_Invierno!$C$20,IF(S212&lt;Criterio_Invierno!$B$21,Criterio_Invierno!$C$21,0)))*IF(AN212="SI",Criterio_Invierno!$F$20,Criterio_Invierno!$F$21)*IF(AI212="SI",Criterio_Invierno!$J$20,Criterio_Invierno!$J$21)</f>
        <v>7.5</v>
      </c>
      <c r="CL212" s="29">
        <f>(IF(AE212="NO",Criterio_Invierno!$C$25,IF(AE212="SI",Criterio_Invierno!$C$26,0))+VLOOKUP(AF212,Criterio_Invierno!$E$25:$F$29,2,FALSE)+IF(AK212="-",Criterio_Invierno!$I$30,IF(ISERROR(VLOOKUP(CONCATENATE(AL212,"-",AM212),Criterio_Invierno!$H$25:$I$29,2,FALSE)),Criterio_Invierno!$I$29,VLOOKUP(CONCATENATE(AL212,"-",AM212),Criterio_Invierno!$H$25:$I$29,2,FALSE))))*IF(AG212="SI",Criterio_Invierno!$L$25,Criterio_Invierno!$L$26)</f>
        <v>70</v>
      </c>
      <c r="CM212" s="24">
        <f>+IF(AR212&gt;Criterio_Invierno!$B$33,Criterio_Invierno!$C$33,0)+IF(AU212&gt;Criterio_Invierno!$E$33,Criterio_Invierno!$F$33,0)+IF(BG212="NO",Criterio_Invierno!$I$33,0)</f>
        <v>0</v>
      </c>
      <c r="CN212" s="24">
        <f>+IF(V212&gt;=Criterio_Invierno!$B$36,Criterio_Invierno!$C$37,IF(V212&gt;=Criterio_Invierno!$B$35,Criterio_Invierno!$C$36,Criterio_Invierno!$C$35))</f>
        <v>1</v>
      </c>
      <c r="CO212" s="30">
        <f>IF(CD212="-",Criterio_Invierno!$G$40,VLOOKUP(CE212,Criterio_Invierno!$B$39:$C$46,2,FALSE))</f>
        <v>1</v>
      </c>
      <c r="CP212" s="28">
        <f>+VLOOKUP(F212,Criterio_Verano!$B$5:$C$7,2,FALSE)</f>
        <v>20</v>
      </c>
      <c r="CQ212" s="24">
        <f>+IF(AA212="SI",Criterio_Verano!$C$10,IF(AB212="SI",Criterio_Verano!$C$13,IF(Z212="SI",Criterio_Verano!$C$11,Criterio_Verano!$D$12)))</f>
        <v>10</v>
      </c>
      <c r="CR212" s="24">
        <f>+IF(S212=0,Criterio_Verano!$C$18,IF(S212&lt;Criterio_Verano!$B$16,Criterio_Verano!$C$16,IF(S212&lt;Criterio_Verano!$B$17,Criterio_Verano!$C$17,Criterio_Verano!$C$18)))+IF(AE212="NO",Criterio_Verano!$F$17,Criterio_Verano!$F$16)</f>
        <v>12.5</v>
      </c>
      <c r="CS212" s="31">
        <f>+IF(AK212="NO",Criterio_Verano!$C$23,IF(AL212="PERSIANAS",Criterio_Verano!$C$21,Criterio_Verano!$C$22)+IF(AM212="DEFICIENTE",Criterio_Verano!$F$22,Criterio_Verano!$F$21))</f>
        <v>15</v>
      </c>
    </row>
    <row r="213" spans="1:97">
      <c r="A213" s="2" t="s">
        <v>1004</v>
      </c>
      <c r="B213" s="4" t="s">
        <v>1</v>
      </c>
      <c r="C213" s="29">
        <f t="shared" si="8"/>
        <v>82.5</v>
      </c>
      <c r="D213" s="24">
        <f t="shared" si="9"/>
        <v>57.5</v>
      </c>
      <c r="E213" s="2" t="s">
        <v>139</v>
      </c>
      <c r="F213" s="3">
        <v>3</v>
      </c>
      <c r="G213" s="4" t="s">
        <v>1005</v>
      </c>
      <c r="H213" s="4" t="s">
        <v>34</v>
      </c>
      <c r="I213" s="4" t="s">
        <v>218</v>
      </c>
      <c r="J213" s="29" t="str">
        <f>VLOOKUP(I213,SEV_20000!$B$2:$D$89,3,FALSE)</f>
        <v>Sí</v>
      </c>
      <c r="K213" s="4" t="s">
        <v>1006</v>
      </c>
      <c r="L213" s="4" t="s">
        <v>2</v>
      </c>
      <c r="M213" s="4" t="s">
        <v>1007</v>
      </c>
      <c r="N213" s="4" t="s">
        <v>1008</v>
      </c>
      <c r="O213" s="4" t="s">
        <v>1009</v>
      </c>
      <c r="P213" s="4" t="s">
        <v>1010</v>
      </c>
      <c r="Q213" s="4" t="s">
        <v>3</v>
      </c>
      <c r="R213" s="5" t="s">
        <v>72</v>
      </c>
      <c r="S213" s="4">
        <v>1997</v>
      </c>
      <c r="T213" s="5" t="s">
        <v>13</v>
      </c>
      <c r="U213" s="5">
        <v>2003</v>
      </c>
      <c r="V213" s="5">
        <v>156</v>
      </c>
      <c r="W213" s="4">
        <v>10</v>
      </c>
      <c r="X213" s="4" t="s">
        <v>16</v>
      </c>
      <c r="Y213" s="4" t="s">
        <v>5</v>
      </c>
      <c r="Z213" s="42" t="s">
        <v>5</v>
      </c>
      <c r="AA213" s="4"/>
      <c r="AB213" s="4" t="s">
        <v>8</v>
      </c>
      <c r="AC213" s="4" t="s">
        <v>8</v>
      </c>
      <c r="AD213" s="4" t="s">
        <v>17</v>
      </c>
      <c r="AE213" s="4" t="s">
        <v>8</v>
      </c>
      <c r="AF213" s="4" t="s">
        <v>38</v>
      </c>
      <c r="AG213" s="4" t="s">
        <v>5</v>
      </c>
      <c r="AH213" s="4" t="s">
        <v>9</v>
      </c>
      <c r="AI213" s="4" t="s">
        <v>8</v>
      </c>
      <c r="AJ213" s="4" t="s">
        <v>11</v>
      </c>
      <c r="AK213" s="4" t="s">
        <v>5</v>
      </c>
      <c r="AL213" s="4" t="s">
        <v>23</v>
      </c>
      <c r="AM213" s="4" t="s">
        <v>20</v>
      </c>
      <c r="AN213" s="4" t="s">
        <v>8</v>
      </c>
      <c r="AO213" s="4" t="s">
        <v>5</v>
      </c>
      <c r="AP213" s="5" t="s">
        <v>21</v>
      </c>
      <c r="AQ213" s="5">
        <v>0</v>
      </c>
      <c r="AR213" s="5">
        <v>0</v>
      </c>
      <c r="AS213" s="4">
        <v>6</v>
      </c>
      <c r="AT213" s="5" t="s">
        <v>8</v>
      </c>
      <c r="AU213" s="4">
        <v>0</v>
      </c>
      <c r="AV213" s="5" t="s">
        <v>8</v>
      </c>
      <c r="AW213" s="4">
        <v>0</v>
      </c>
      <c r="AX213" s="4" t="s">
        <v>5</v>
      </c>
      <c r="AY213" s="5" t="s">
        <v>26</v>
      </c>
      <c r="AZ213" s="4">
        <v>8</v>
      </c>
      <c r="BA213" s="4" t="s">
        <v>8</v>
      </c>
      <c r="BB213" s="5" t="s">
        <v>8</v>
      </c>
      <c r="BC213" s="5">
        <v>0</v>
      </c>
      <c r="BD213" s="4">
        <v>3</v>
      </c>
      <c r="BE213" s="4" t="s">
        <v>8</v>
      </c>
      <c r="BF213" s="4" t="s">
        <v>14</v>
      </c>
      <c r="BG213" s="4" t="s">
        <v>5</v>
      </c>
      <c r="BH213" s="4" t="s">
        <v>8</v>
      </c>
      <c r="BI213" s="4" t="s">
        <v>11</v>
      </c>
      <c r="BJ213" s="4" t="s">
        <v>13</v>
      </c>
      <c r="BK213" s="4" t="s">
        <v>11</v>
      </c>
      <c r="BL213" s="5" t="s">
        <v>11</v>
      </c>
      <c r="BM213" s="5">
        <v>7</v>
      </c>
      <c r="BN213" s="4">
        <v>5</v>
      </c>
      <c r="BO213" s="4" t="s">
        <v>8</v>
      </c>
      <c r="BP213" s="4" t="s">
        <v>11</v>
      </c>
      <c r="BQ213" s="4" t="s">
        <v>11</v>
      </c>
      <c r="BR213" s="4" t="s">
        <v>11</v>
      </c>
      <c r="BS213" s="5" t="s">
        <v>11</v>
      </c>
      <c r="BT213" s="5" t="s">
        <v>11</v>
      </c>
      <c r="BU213" s="5">
        <v>0</v>
      </c>
      <c r="BV213" s="5">
        <v>0</v>
      </c>
      <c r="BW213" s="4">
        <v>0</v>
      </c>
      <c r="BX213" s="5">
        <v>0</v>
      </c>
      <c r="BY213" s="5" t="s">
        <v>11</v>
      </c>
      <c r="BZ213" s="4">
        <v>0</v>
      </c>
      <c r="CA213" s="5">
        <v>0</v>
      </c>
      <c r="CB213" s="4" t="s">
        <v>8</v>
      </c>
      <c r="CC213" s="4">
        <v>0</v>
      </c>
      <c r="CD213" s="4" t="s">
        <v>15</v>
      </c>
      <c r="CE213" s="4" t="s">
        <v>11</v>
      </c>
      <c r="CF213" s="26" t="s">
        <v>8</v>
      </c>
      <c r="CG213" s="35" t="s">
        <v>1700</v>
      </c>
      <c r="CH213" s="27">
        <f>VLOOKUP(E213,Criterio_Invierno!$B$5:$C$8,2,0)</f>
        <v>7.5</v>
      </c>
      <c r="CI213" s="24">
        <f>+VLOOKUP(F213,Criterio_Invierno!$B$10:$C$13,2,0)</f>
        <v>2.5</v>
      </c>
      <c r="CJ213" s="29">
        <f>+IF(X213="Mañana y tarde",Criterio_Invierno!$C$16,IF(X213="Solo mañana",Criterio_Invierno!$C$15,Criterio_Invierno!$C$17))</f>
        <v>15</v>
      </c>
      <c r="CK213" s="24">
        <f>+IF(S213=0,Criterio_Invierno!$C$22,IF(S213&lt;Criterio_Invierno!$B$20,Criterio_Invierno!$C$20,IF(S213&lt;Criterio_Invierno!$B$21,Criterio_Invierno!$C$21,0)))*IF(AN213="SI",Criterio_Invierno!$F$20,Criterio_Invierno!$F$21)*IF(AI213="SI",Criterio_Invierno!$J$20,Criterio_Invierno!$J$21)</f>
        <v>7.5</v>
      </c>
      <c r="CL213" s="29">
        <f>(IF(AE213="NO",Criterio_Invierno!$C$25,IF(AE213="SI",Criterio_Invierno!$C$26,0))+VLOOKUP(AF213,Criterio_Invierno!$E$25:$F$29,2,FALSE)+IF(AK213="-",Criterio_Invierno!$I$30,IF(ISERROR(VLOOKUP(CONCATENATE(AL213,"-",AM213),Criterio_Invierno!$H$25:$I$29,2,FALSE)),Criterio_Invierno!$I$29,VLOOKUP(CONCATENATE(AL213,"-",AM213),Criterio_Invierno!$H$25:$I$29,2,FALSE))))*IF(AG213="SI",Criterio_Invierno!$L$25,Criterio_Invierno!$L$26)</f>
        <v>50</v>
      </c>
      <c r="CM213" s="24">
        <f>+IF(AR213&gt;Criterio_Invierno!$B$33,Criterio_Invierno!$C$33,0)+IF(AU213&gt;Criterio_Invierno!$E$33,Criterio_Invierno!$F$33,0)+IF(BG213="NO",Criterio_Invierno!$I$33,0)</f>
        <v>0</v>
      </c>
      <c r="CN213" s="24">
        <f>+IF(V213&gt;=Criterio_Invierno!$B$36,Criterio_Invierno!$C$37,IF(V213&gt;=Criterio_Invierno!$B$35,Criterio_Invierno!$C$36,Criterio_Invierno!$C$35))</f>
        <v>1</v>
      </c>
      <c r="CO213" s="30">
        <f>IF(CD213="-",Criterio_Invierno!$G$40,VLOOKUP(CE213,Criterio_Invierno!$B$39:$C$46,2,FALSE))</f>
        <v>1</v>
      </c>
      <c r="CP213" s="28">
        <f>+VLOOKUP(F213,Criterio_Verano!$B$5:$C$7,2,FALSE)</f>
        <v>20</v>
      </c>
      <c r="CQ213" s="24">
        <f>+IF(AA213="SI",Criterio_Verano!$C$10,IF(AB213="SI",Criterio_Verano!$C$13,IF(Z213="SI",Criterio_Verano!$C$11,Criterio_Verano!$D$12)))</f>
        <v>10</v>
      </c>
      <c r="CR213" s="24">
        <f>+IF(S213=0,Criterio_Verano!$C$18,IF(S213&lt;Criterio_Verano!$B$16,Criterio_Verano!$C$16,IF(S213&lt;Criterio_Verano!$B$17,Criterio_Verano!$C$17,Criterio_Verano!$C$18)))+IF(AE213="NO",Criterio_Verano!$F$17,Criterio_Verano!$F$16)</f>
        <v>12.5</v>
      </c>
      <c r="CS213" s="31">
        <f>+IF(AK213="NO",Criterio_Verano!$C$23,IF(AL213="PERSIANAS",Criterio_Verano!$C$21,Criterio_Verano!$C$22)+IF(AM213="DEFICIENTE",Criterio_Verano!$F$22,Criterio_Verano!$F$21))</f>
        <v>15</v>
      </c>
    </row>
    <row r="214" spans="1:97">
      <c r="A214" s="2" t="s">
        <v>1004</v>
      </c>
      <c r="B214" s="4" t="s">
        <v>1</v>
      </c>
      <c r="C214" s="29">
        <f t="shared" si="8"/>
        <v>47.5</v>
      </c>
      <c r="D214" s="24">
        <f t="shared" si="9"/>
        <v>57.5</v>
      </c>
      <c r="E214" s="2" t="s">
        <v>139</v>
      </c>
      <c r="F214" s="3">
        <v>3</v>
      </c>
      <c r="G214" s="4" t="s">
        <v>1005</v>
      </c>
      <c r="H214" s="4" t="s">
        <v>34</v>
      </c>
      <c r="I214" s="4" t="s">
        <v>218</v>
      </c>
      <c r="J214" s="29" t="str">
        <f>VLOOKUP(I214,SEV_20000!$B$2:$D$89,3,FALSE)</f>
        <v>Sí</v>
      </c>
      <c r="K214" s="4" t="s">
        <v>1006</v>
      </c>
      <c r="L214" s="4" t="s">
        <v>2</v>
      </c>
      <c r="M214" s="4" t="s">
        <v>1007</v>
      </c>
      <c r="N214" s="4" t="s">
        <v>1008</v>
      </c>
      <c r="O214" s="4" t="s">
        <v>1009</v>
      </c>
      <c r="P214" s="4" t="s">
        <v>1010</v>
      </c>
      <c r="Q214" s="4" t="s">
        <v>3</v>
      </c>
      <c r="R214" s="5" t="s">
        <v>70</v>
      </c>
      <c r="S214" s="4">
        <v>2003</v>
      </c>
      <c r="T214" s="5" t="s">
        <v>13</v>
      </c>
      <c r="U214" s="5">
        <v>0</v>
      </c>
      <c r="V214" s="5">
        <v>68</v>
      </c>
      <c r="W214" s="4">
        <v>5</v>
      </c>
      <c r="X214" s="4" t="s">
        <v>4</v>
      </c>
      <c r="Y214" s="4" t="s">
        <v>8</v>
      </c>
      <c r="Z214" s="42" t="s">
        <v>5</v>
      </c>
      <c r="AA214" s="4"/>
      <c r="AB214" s="4" t="s">
        <v>8</v>
      </c>
      <c r="AC214" s="4" t="s">
        <v>8</v>
      </c>
      <c r="AD214" s="4" t="s">
        <v>17</v>
      </c>
      <c r="AE214" s="4" t="s">
        <v>8</v>
      </c>
      <c r="AF214" s="4" t="s">
        <v>38</v>
      </c>
      <c r="AG214" s="4" t="s">
        <v>8</v>
      </c>
      <c r="AH214" s="4" t="s">
        <v>9</v>
      </c>
      <c r="AI214" s="4" t="s">
        <v>8</v>
      </c>
      <c r="AJ214" s="4" t="s">
        <v>11</v>
      </c>
      <c r="AK214" s="4" t="s">
        <v>5</v>
      </c>
      <c r="AL214" s="4" t="s">
        <v>23</v>
      </c>
      <c r="AM214" s="4" t="s">
        <v>20</v>
      </c>
      <c r="AN214" s="4" t="s">
        <v>8</v>
      </c>
      <c r="AO214" s="4" t="s">
        <v>5</v>
      </c>
      <c r="AP214" s="5" t="s">
        <v>21</v>
      </c>
      <c r="AQ214" s="5">
        <v>0</v>
      </c>
      <c r="AR214" s="5">
        <v>0</v>
      </c>
      <c r="AS214" s="4">
        <v>6</v>
      </c>
      <c r="AT214" s="5" t="s">
        <v>8</v>
      </c>
      <c r="AU214" s="4">
        <v>0</v>
      </c>
      <c r="AV214" s="5" t="s">
        <v>8</v>
      </c>
      <c r="AW214" s="4">
        <v>0</v>
      </c>
      <c r="AX214" s="4" t="s">
        <v>5</v>
      </c>
      <c r="AY214" s="5" t="s">
        <v>26</v>
      </c>
      <c r="AZ214" s="4">
        <v>4</v>
      </c>
      <c r="BA214" s="4" t="s">
        <v>8</v>
      </c>
      <c r="BB214" s="5" t="s">
        <v>8</v>
      </c>
      <c r="BC214" s="5">
        <v>0</v>
      </c>
      <c r="BD214" s="4">
        <v>0</v>
      </c>
      <c r="BE214" s="4" t="s">
        <v>8</v>
      </c>
      <c r="BF214" s="4" t="s">
        <v>14</v>
      </c>
      <c r="BG214" s="4" t="s">
        <v>5</v>
      </c>
      <c r="BH214" s="4" t="s">
        <v>8</v>
      </c>
      <c r="BI214" s="4" t="s">
        <v>11</v>
      </c>
      <c r="BJ214" s="4" t="s">
        <v>13</v>
      </c>
      <c r="BK214" s="4" t="s">
        <v>11</v>
      </c>
      <c r="BL214" s="5" t="s">
        <v>11</v>
      </c>
      <c r="BM214" s="5">
        <v>5</v>
      </c>
      <c r="BN214" s="4">
        <v>0</v>
      </c>
      <c r="BO214" s="4" t="s">
        <v>8</v>
      </c>
      <c r="BP214" s="4" t="s">
        <v>11</v>
      </c>
      <c r="BQ214" s="4" t="s">
        <v>11</v>
      </c>
      <c r="BR214" s="4" t="s">
        <v>11</v>
      </c>
      <c r="BS214" s="5" t="s">
        <v>11</v>
      </c>
      <c r="BT214" s="5" t="s">
        <v>11</v>
      </c>
      <c r="BU214" s="5">
        <v>0</v>
      </c>
      <c r="BV214" s="5">
        <v>0</v>
      </c>
      <c r="BW214" s="4">
        <v>0</v>
      </c>
      <c r="BX214" s="5">
        <v>0</v>
      </c>
      <c r="BY214" s="5" t="s">
        <v>11</v>
      </c>
      <c r="BZ214" s="4">
        <v>0</v>
      </c>
      <c r="CA214" s="5">
        <v>0</v>
      </c>
      <c r="CB214" s="4" t="s">
        <v>8</v>
      </c>
      <c r="CC214" s="4">
        <v>0</v>
      </c>
      <c r="CD214" s="4" t="s">
        <v>15</v>
      </c>
      <c r="CE214" s="4" t="s">
        <v>11</v>
      </c>
      <c r="CF214" s="26" t="s">
        <v>8</v>
      </c>
      <c r="CG214" s="35" t="s">
        <v>1718</v>
      </c>
      <c r="CH214" s="27">
        <f>VLOOKUP(E214,Criterio_Invierno!$B$5:$C$8,2,0)</f>
        <v>7.5</v>
      </c>
      <c r="CI214" s="24">
        <f>+VLOOKUP(F214,Criterio_Invierno!$B$10:$C$13,2,0)</f>
        <v>2.5</v>
      </c>
      <c r="CJ214" s="29">
        <f>+IF(X214="Mañana y tarde",Criterio_Invierno!$C$16,IF(X214="Solo mañana",Criterio_Invierno!$C$15,Criterio_Invierno!$C$17))</f>
        <v>5</v>
      </c>
      <c r="CK214" s="24">
        <f>+IF(S214=0,Criterio_Invierno!$C$22,IF(S214&lt;Criterio_Invierno!$B$20,Criterio_Invierno!$C$20,IF(S214&lt;Criterio_Invierno!$B$21,Criterio_Invierno!$C$21,0)))*IF(AN214="SI",Criterio_Invierno!$F$20,Criterio_Invierno!$F$21)*IF(AI214="SI",Criterio_Invierno!$J$20,Criterio_Invierno!$J$21)</f>
        <v>7.5</v>
      </c>
      <c r="CL214" s="29">
        <f>(IF(AE214="NO",Criterio_Invierno!$C$25,IF(AE214="SI",Criterio_Invierno!$C$26,0))+VLOOKUP(AF214,Criterio_Invierno!$E$25:$F$29,2,FALSE)+IF(AK214="-",Criterio_Invierno!$I$30,IF(ISERROR(VLOOKUP(CONCATENATE(AL214,"-",AM214),Criterio_Invierno!$H$25:$I$29,2,FALSE)),Criterio_Invierno!$I$29,VLOOKUP(CONCATENATE(AL214,"-",AM214),Criterio_Invierno!$H$25:$I$29,2,FALSE))))*IF(AG214="SI",Criterio_Invierno!$L$25,Criterio_Invierno!$L$26)</f>
        <v>25</v>
      </c>
      <c r="CM214" s="24">
        <f>+IF(AR214&gt;Criterio_Invierno!$B$33,Criterio_Invierno!$C$33,0)+IF(AU214&gt;Criterio_Invierno!$E$33,Criterio_Invierno!$F$33,0)+IF(BG214="NO",Criterio_Invierno!$I$33,0)</f>
        <v>0</v>
      </c>
      <c r="CN214" s="24">
        <f>+IF(V214&gt;=Criterio_Invierno!$B$36,Criterio_Invierno!$C$37,IF(V214&gt;=Criterio_Invierno!$B$35,Criterio_Invierno!$C$36,Criterio_Invierno!$C$35))</f>
        <v>1</v>
      </c>
      <c r="CO214" s="30">
        <f>IF(CD214="-",Criterio_Invierno!$G$40,VLOOKUP(CE214,Criterio_Invierno!$B$39:$C$46,2,FALSE))</f>
        <v>1</v>
      </c>
      <c r="CP214" s="28">
        <f>+VLOOKUP(F214,Criterio_Verano!$B$5:$C$7,2,FALSE)</f>
        <v>20</v>
      </c>
      <c r="CQ214" s="24">
        <f>+IF(AA214="SI",Criterio_Verano!$C$10,IF(AB214="SI",Criterio_Verano!$C$13,IF(Z214="SI",Criterio_Verano!$C$11,Criterio_Verano!$D$12)))</f>
        <v>10</v>
      </c>
      <c r="CR214" s="24">
        <f>+IF(S214=0,Criterio_Verano!$C$18,IF(S214&lt;Criterio_Verano!$B$16,Criterio_Verano!$C$16,IF(S214&lt;Criterio_Verano!$B$17,Criterio_Verano!$C$17,Criterio_Verano!$C$18)))+IF(AE214="NO",Criterio_Verano!$F$17,Criterio_Verano!$F$16)</f>
        <v>12.5</v>
      </c>
      <c r="CS214" s="31">
        <f>+IF(AK214="NO",Criterio_Verano!$C$23,IF(AL214="PERSIANAS",Criterio_Verano!$C$21,Criterio_Verano!$C$22)+IF(AM214="DEFICIENTE",Criterio_Verano!$F$22,Criterio_Verano!$F$21))</f>
        <v>15</v>
      </c>
    </row>
    <row r="215" spans="1:97">
      <c r="A215" s="2" t="s">
        <v>446</v>
      </c>
      <c r="B215" s="4" t="s">
        <v>1</v>
      </c>
      <c r="C215" s="29">
        <f t="shared" si="8"/>
        <v>60</v>
      </c>
      <c r="D215" s="24">
        <f t="shared" si="9"/>
        <v>55</v>
      </c>
      <c r="E215" s="2" t="s">
        <v>140</v>
      </c>
      <c r="F215" s="3">
        <v>4</v>
      </c>
      <c r="G215" s="4" t="s">
        <v>447</v>
      </c>
      <c r="H215" s="4" t="s">
        <v>34</v>
      </c>
      <c r="I215" s="4" t="s">
        <v>448</v>
      </c>
      <c r="J215" s="29" t="str">
        <f>VLOOKUP(I215,SEV_20000!$B$2:$D$89,3,FALSE)</f>
        <v>Sí</v>
      </c>
      <c r="K215" s="4" t="s">
        <v>449</v>
      </c>
      <c r="L215" s="4" t="s">
        <v>143</v>
      </c>
      <c r="M215" s="4" t="s">
        <v>450</v>
      </c>
      <c r="N215" s="4" t="s">
        <v>451</v>
      </c>
      <c r="O215" s="4" t="s">
        <v>452</v>
      </c>
      <c r="P215" s="4" t="s">
        <v>453</v>
      </c>
      <c r="Q215" s="4" t="s">
        <v>3</v>
      </c>
      <c r="R215" s="5" t="s">
        <v>454</v>
      </c>
      <c r="S215" s="4">
        <v>1965</v>
      </c>
      <c r="T215" s="5" t="s">
        <v>455</v>
      </c>
      <c r="U215" s="5">
        <v>2017</v>
      </c>
      <c r="V215" s="5">
        <v>48</v>
      </c>
      <c r="W215" s="4">
        <v>4</v>
      </c>
      <c r="X215" s="4" t="s">
        <v>16</v>
      </c>
      <c r="Y215" s="4" t="s">
        <v>5</v>
      </c>
      <c r="Z215" s="42" t="s">
        <v>5</v>
      </c>
      <c r="AA215" s="4"/>
      <c r="AB215" s="4" t="s">
        <v>8</v>
      </c>
      <c r="AC215" s="4" t="s">
        <v>5</v>
      </c>
      <c r="AD215" s="4" t="s">
        <v>17</v>
      </c>
      <c r="AE215" s="4" t="s">
        <v>5</v>
      </c>
      <c r="AF215" s="4" t="s">
        <v>7</v>
      </c>
      <c r="AG215" s="4" t="s">
        <v>8</v>
      </c>
      <c r="AH215" s="4" t="s">
        <v>18</v>
      </c>
      <c r="AI215" s="4" t="s">
        <v>8</v>
      </c>
      <c r="AJ215" s="4" t="s">
        <v>11</v>
      </c>
      <c r="AK215" s="4" t="s">
        <v>5</v>
      </c>
      <c r="AL215" s="4" t="s">
        <v>58</v>
      </c>
      <c r="AM215" s="4" t="s">
        <v>24</v>
      </c>
      <c r="AN215" s="4" t="s">
        <v>8</v>
      </c>
      <c r="AO215" s="4" t="s">
        <v>8</v>
      </c>
      <c r="AP215" s="5" t="s">
        <v>11</v>
      </c>
      <c r="AQ215" s="5">
        <v>0</v>
      </c>
      <c r="AR215" s="5">
        <v>0</v>
      </c>
      <c r="AS215" s="4">
        <v>0</v>
      </c>
      <c r="AT215" s="5" t="s">
        <v>11</v>
      </c>
      <c r="AU215" s="4">
        <v>0</v>
      </c>
      <c r="AV215" s="5" t="s">
        <v>8</v>
      </c>
      <c r="AW215" s="4">
        <v>0</v>
      </c>
      <c r="AX215" s="4" t="s">
        <v>8</v>
      </c>
      <c r="AY215" s="5" t="s">
        <v>11</v>
      </c>
      <c r="AZ215" s="4">
        <v>0</v>
      </c>
      <c r="BA215" s="4" t="s">
        <v>13</v>
      </c>
      <c r="BB215" s="5" t="s">
        <v>11</v>
      </c>
      <c r="BC215" s="5">
        <v>0</v>
      </c>
      <c r="BD215" s="4">
        <v>0</v>
      </c>
      <c r="BE215" s="4" t="s">
        <v>8</v>
      </c>
      <c r="BF215" s="4" t="s">
        <v>60</v>
      </c>
      <c r="BG215" s="4" t="s">
        <v>5</v>
      </c>
      <c r="BH215" s="4" t="s">
        <v>8</v>
      </c>
      <c r="BI215" s="4" t="s">
        <v>11</v>
      </c>
      <c r="BJ215" s="4" t="s">
        <v>13</v>
      </c>
      <c r="BK215" s="4" t="s">
        <v>11</v>
      </c>
      <c r="BL215" s="5" t="s">
        <v>11</v>
      </c>
      <c r="BM215" s="5">
        <v>1</v>
      </c>
      <c r="BN215" s="4">
        <v>1</v>
      </c>
      <c r="BO215" s="4" t="s">
        <v>8</v>
      </c>
      <c r="BP215" s="4" t="s">
        <v>11</v>
      </c>
      <c r="BQ215" s="4" t="s">
        <v>11</v>
      </c>
      <c r="BR215" s="4" t="s">
        <v>11</v>
      </c>
      <c r="BS215" s="5" t="s">
        <v>11</v>
      </c>
      <c r="BT215" s="5" t="s">
        <v>11</v>
      </c>
      <c r="BU215" s="5">
        <v>0</v>
      </c>
      <c r="BV215" s="5">
        <v>0</v>
      </c>
      <c r="BW215" s="4">
        <v>0</v>
      </c>
      <c r="BX215" s="5">
        <v>0</v>
      </c>
      <c r="BY215" s="5" t="s">
        <v>11</v>
      </c>
      <c r="BZ215" s="4">
        <v>0</v>
      </c>
      <c r="CA215" s="5">
        <v>0</v>
      </c>
      <c r="CB215" s="4" t="s">
        <v>8</v>
      </c>
      <c r="CC215" s="4">
        <v>0</v>
      </c>
      <c r="CD215" s="4" t="s">
        <v>15</v>
      </c>
      <c r="CE215" s="4" t="s">
        <v>11</v>
      </c>
      <c r="CF215" s="26" t="s">
        <v>15</v>
      </c>
      <c r="CG215" s="35" t="s">
        <v>1566</v>
      </c>
      <c r="CH215" s="27">
        <f>VLOOKUP(E215,Criterio_Invierno!$B$5:$C$8,2,0)</f>
        <v>10</v>
      </c>
      <c r="CI215" s="24">
        <f>+VLOOKUP(F215,Criterio_Invierno!$B$10:$C$13,2,0)</f>
        <v>5</v>
      </c>
      <c r="CJ215" s="29">
        <f>+IF(X215="Mañana y tarde",Criterio_Invierno!$C$16,IF(X215="Solo mañana",Criterio_Invierno!$C$15,Criterio_Invierno!$C$17))</f>
        <v>15</v>
      </c>
      <c r="CK215" s="24">
        <f>+IF(S215=0,Criterio_Invierno!$C$22,IF(S215&lt;Criterio_Invierno!$B$20,Criterio_Invierno!$C$20,IF(S215&lt;Criterio_Invierno!$B$21,Criterio_Invierno!$C$21,0)))*IF(AN215="SI",Criterio_Invierno!$F$20,Criterio_Invierno!$F$21)*IF(AI215="SI",Criterio_Invierno!$J$20,Criterio_Invierno!$J$21)</f>
        <v>15</v>
      </c>
      <c r="CL215" s="29">
        <f>(IF(AE215="NO",Criterio_Invierno!$C$25,IF(AE215="SI",Criterio_Invierno!$C$26,0))+VLOOKUP(AF215,Criterio_Invierno!$E$25:$F$29,2,FALSE)+IF(AK215="-",Criterio_Invierno!$I$30,IF(ISERROR(VLOOKUP(CONCATENATE(AL215,"-",AM215),Criterio_Invierno!$H$25:$I$29,2,FALSE)),Criterio_Invierno!$I$29,VLOOKUP(CONCATENATE(AL215,"-",AM215),Criterio_Invierno!$H$25:$I$29,2,FALSE))))*IF(AG215="SI",Criterio_Invierno!$L$25,Criterio_Invierno!$L$26)</f>
        <v>15</v>
      </c>
      <c r="CM215" s="24">
        <f>+IF(AR215&gt;Criterio_Invierno!$B$33,Criterio_Invierno!$C$33,0)+IF(AU215&gt;Criterio_Invierno!$E$33,Criterio_Invierno!$F$33,0)+IF(BG215="NO",Criterio_Invierno!$I$33,0)</f>
        <v>0</v>
      </c>
      <c r="CN215" s="24">
        <f>+IF(V215&gt;=Criterio_Invierno!$B$36,Criterio_Invierno!$C$37,IF(V215&gt;=Criterio_Invierno!$B$35,Criterio_Invierno!$C$36,Criterio_Invierno!$C$35))</f>
        <v>1</v>
      </c>
      <c r="CO215" s="30">
        <f>IF(CD215="-",Criterio_Invierno!$G$40,VLOOKUP(CE215,Criterio_Invierno!$B$39:$C$46,2,FALSE))</f>
        <v>1</v>
      </c>
      <c r="CP215" s="28">
        <f>+VLOOKUP(F215,Criterio_Verano!$B$5:$C$7,2,FALSE)</f>
        <v>40</v>
      </c>
      <c r="CQ215" s="24">
        <f>+IF(AA215="SI",Criterio_Verano!$C$10,IF(AB215="SI",Criterio_Verano!$C$13,IF(Z215="SI",Criterio_Verano!$C$11,Criterio_Verano!$D$12)))</f>
        <v>10</v>
      </c>
      <c r="CR215" s="24">
        <f>+IF(S215=0,Criterio_Verano!$C$18,IF(S215&lt;Criterio_Verano!$B$16,Criterio_Verano!$C$16,IF(S215&lt;Criterio_Verano!$B$17,Criterio_Verano!$C$17,Criterio_Verano!$C$18)))+IF(AE215="NO",Criterio_Verano!$F$17,Criterio_Verano!$F$16)</f>
        <v>5</v>
      </c>
      <c r="CS215" s="31">
        <f>+IF(AK215="NO",Criterio_Verano!$C$23,IF(AL215="PERSIANAS",Criterio_Verano!$C$21,Criterio_Verano!$C$22)+IF(AM215="DEFICIENTE",Criterio_Verano!$F$22,Criterio_Verano!$F$21))</f>
        <v>0</v>
      </c>
    </row>
    <row r="216" spans="1:97">
      <c r="A216" s="2" t="s">
        <v>446</v>
      </c>
      <c r="B216" s="4" t="s">
        <v>1</v>
      </c>
      <c r="C216" s="29">
        <f t="shared" si="8"/>
        <v>60</v>
      </c>
      <c r="D216" s="24">
        <f t="shared" si="9"/>
        <v>55</v>
      </c>
      <c r="E216" s="2" t="s">
        <v>140</v>
      </c>
      <c r="F216" s="3">
        <v>4</v>
      </c>
      <c r="G216" s="4" t="s">
        <v>447</v>
      </c>
      <c r="H216" s="4" t="s">
        <v>34</v>
      </c>
      <c r="I216" s="4" t="s">
        <v>448</v>
      </c>
      <c r="J216" s="29" t="str">
        <f>VLOOKUP(I216,SEV_20000!$B$2:$D$89,3,FALSE)</f>
        <v>Sí</v>
      </c>
      <c r="K216" s="4" t="s">
        <v>449</v>
      </c>
      <c r="L216" s="4" t="s">
        <v>143</v>
      </c>
      <c r="M216" s="4" t="s">
        <v>450</v>
      </c>
      <c r="N216" s="4" t="s">
        <v>451</v>
      </c>
      <c r="O216" s="4" t="s">
        <v>452</v>
      </c>
      <c r="P216" s="4" t="s">
        <v>453</v>
      </c>
      <c r="Q216" s="4" t="s">
        <v>3</v>
      </c>
      <c r="R216" s="5" t="s">
        <v>485</v>
      </c>
      <c r="S216" s="4">
        <v>1965</v>
      </c>
      <c r="T216" s="5" t="s">
        <v>455</v>
      </c>
      <c r="U216" s="5">
        <v>2017</v>
      </c>
      <c r="V216" s="5">
        <v>45</v>
      </c>
      <c r="W216" s="4">
        <v>4</v>
      </c>
      <c r="X216" s="4" t="s">
        <v>16</v>
      </c>
      <c r="Y216" s="4" t="s">
        <v>5</v>
      </c>
      <c r="Z216" s="42" t="s">
        <v>5</v>
      </c>
      <c r="AA216" s="4"/>
      <c r="AB216" s="4" t="s">
        <v>8</v>
      </c>
      <c r="AC216" s="4" t="s">
        <v>8</v>
      </c>
      <c r="AD216" s="4" t="s">
        <v>17</v>
      </c>
      <c r="AE216" s="4" t="s">
        <v>5</v>
      </c>
      <c r="AF216" s="4" t="s">
        <v>7</v>
      </c>
      <c r="AG216" s="4" t="s">
        <v>8</v>
      </c>
      <c r="AH216" s="4" t="s">
        <v>18</v>
      </c>
      <c r="AI216" s="4" t="s">
        <v>8</v>
      </c>
      <c r="AJ216" s="4" t="s">
        <v>11</v>
      </c>
      <c r="AK216" s="4" t="s">
        <v>5</v>
      </c>
      <c r="AL216" s="4" t="s">
        <v>58</v>
      </c>
      <c r="AM216" s="4" t="s">
        <v>24</v>
      </c>
      <c r="AN216" s="4" t="s">
        <v>8</v>
      </c>
      <c r="AO216" s="4" t="s">
        <v>8</v>
      </c>
      <c r="AP216" s="5" t="s">
        <v>11</v>
      </c>
      <c r="AQ216" s="5">
        <v>0</v>
      </c>
      <c r="AR216" s="5">
        <v>0</v>
      </c>
      <c r="AS216" s="4">
        <v>0</v>
      </c>
      <c r="AT216" s="5" t="s">
        <v>11</v>
      </c>
      <c r="AU216" s="4">
        <v>0</v>
      </c>
      <c r="AV216" s="5" t="s">
        <v>8</v>
      </c>
      <c r="AW216" s="4">
        <v>0</v>
      </c>
      <c r="AX216" s="4" t="s">
        <v>8</v>
      </c>
      <c r="AY216" s="5" t="s">
        <v>11</v>
      </c>
      <c r="AZ216" s="4">
        <v>0</v>
      </c>
      <c r="BA216" s="4" t="s">
        <v>13</v>
      </c>
      <c r="BB216" s="5" t="s">
        <v>11</v>
      </c>
      <c r="BC216" s="5">
        <v>0</v>
      </c>
      <c r="BD216" s="4">
        <v>0</v>
      </c>
      <c r="BE216" s="4" t="s">
        <v>8</v>
      </c>
      <c r="BF216" s="4" t="s">
        <v>60</v>
      </c>
      <c r="BG216" s="4" t="s">
        <v>5</v>
      </c>
      <c r="BH216" s="4" t="s">
        <v>8</v>
      </c>
      <c r="BI216" s="4" t="s">
        <v>11</v>
      </c>
      <c r="BJ216" s="4" t="s">
        <v>13</v>
      </c>
      <c r="BK216" s="4" t="s">
        <v>11</v>
      </c>
      <c r="BL216" s="5" t="s">
        <v>11</v>
      </c>
      <c r="BM216" s="5">
        <v>2</v>
      </c>
      <c r="BN216" s="4">
        <v>2</v>
      </c>
      <c r="BO216" s="4" t="s">
        <v>8</v>
      </c>
      <c r="BP216" s="4" t="s">
        <v>11</v>
      </c>
      <c r="BQ216" s="4" t="s">
        <v>11</v>
      </c>
      <c r="BR216" s="4" t="s">
        <v>11</v>
      </c>
      <c r="BS216" s="5" t="s">
        <v>11</v>
      </c>
      <c r="BT216" s="5" t="s">
        <v>11</v>
      </c>
      <c r="BU216" s="5">
        <v>0</v>
      </c>
      <c r="BV216" s="5">
        <v>0</v>
      </c>
      <c r="BW216" s="4">
        <v>0</v>
      </c>
      <c r="BX216" s="5">
        <v>0</v>
      </c>
      <c r="BY216" s="5" t="s">
        <v>11</v>
      </c>
      <c r="BZ216" s="4">
        <v>0</v>
      </c>
      <c r="CA216" s="5">
        <v>0</v>
      </c>
      <c r="CB216" s="4" t="s">
        <v>8</v>
      </c>
      <c r="CC216" s="4">
        <v>0</v>
      </c>
      <c r="CD216" s="4" t="s">
        <v>15</v>
      </c>
      <c r="CE216" s="4" t="s">
        <v>11</v>
      </c>
      <c r="CF216" s="26" t="s">
        <v>15</v>
      </c>
      <c r="CG216" s="35" t="s">
        <v>1566</v>
      </c>
      <c r="CH216" s="27">
        <f>VLOOKUP(E216,Criterio_Invierno!$B$5:$C$8,2,0)</f>
        <v>10</v>
      </c>
      <c r="CI216" s="24">
        <f>+VLOOKUP(F216,Criterio_Invierno!$B$10:$C$13,2,0)</f>
        <v>5</v>
      </c>
      <c r="CJ216" s="29">
        <f>+IF(X216="Mañana y tarde",Criterio_Invierno!$C$16,IF(X216="Solo mañana",Criterio_Invierno!$C$15,Criterio_Invierno!$C$17))</f>
        <v>15</v>
      </c>
      <c r="CK216" s="24">
        <f>+IF(S216=0,Criterio_Invierno!$C$22,IF(S216&lt;Criterio_Invierno!$B$20,Criterio_Invierno!$C$20,IF(S216&lt;Criterio_Invierno!$B$21,Criterio_Invierno!$C$21,0)))*IF(AN216="SI",Criterio_Invierno!$F$20,Criterio_Invierno!$F$21)*IF(AI216="SI",Criterio_Invierno!$J$20,Criterio_Invierno!$J$21)</f>
        <v>15</v>
      </c>
      <c r="CL216" s="29">
        <f>(IF(AE216="NO",Criterio_Invierno!$C$25,IF(AE216="SI",Criterio_Invierno!$C$26,0))+VLOOKUP(AF216,Criterio_Invierno!$E$25:$F$29,2,FALSE)+IF(AK216="-",Criterio_Invierno!$I$30,IF(ISERROR(VLOOKUP(CONCATENATE(AL216,"-",AM216),Criterio_Invierno!$H$25:$I$29,2,FALSE)),Criterio_Invierno!$I$29,VLOOKUP(CONCATENATE(AL216,"-",AM216),Criterio_Invierno!$H$25:$I$29,2,FALSE))))*IF(AG216="SI",Criterio_Invierno!$L$25,Criterio_Invierno!$L$26)</f>
        <v>15</v>
      </c>
      <c r="CM216" s="24">
        <f>+IF(AR216&gt;Criterio_Invierno!$B$33,Criterio_Invierno!$C$33,0)+IF(AU216&gt;Criterio_Invierno!$E$33,Criterio_Invierno!$F$33,0)+IF(BG216="NO",Criterio_Invierno!$I$33,0)</f>
        <v>0</v>
      </c>
      <c r="CN216" s="24">
        <f>+IF(V216&gt;=Criterio_Invierno!$B$36,Criterio_Invierno!$C$37,IF(V216&gt;=Criterio_Invierno!$B$35,Criterio_Invierno!$C$36,Criterio_Invierno!$C$35))</f>
        <v>1</v>
      </c>
      <c r="CO216" s="30">
        <f>IF(CD216="-",Criterio_Invierno!$G$40,VLOOKUP(CE216,Criterio_Invierno!$B$39:$C$46,2,FALSE))</f>
        <v>1</v>
      </c>
      <c r="CP216" s="28">
        <f>+VLOOKUP(F216,Criterio_Verano!$B$5:$C$7,2,FALSE)</f>
        <v>40</v>
      </c>
      <c r="CQ216" s="24">
        <f>+IF(AA216="SI",Criterio_Verano!$C$10,IF(AB216="SI",Criterio_Verano!$C$13,IF(Z216="SI",Criterio_Verano!$C$11,Criterio_Verano!$D$12)))</f>
        <v>10</v>
      </c>
      <c r="CR216" s="24">
        <f>+IF(S216=0,Criterio_Verano!$C$18,IF(S216&lt;Criterio_Verano!$B$16,Criterio_Verano!$C$16,IF(S216&lt;Criterio_Verano!$B$17,Criterio_Verano!$C$17,Criterio_Verano!$C$18)))+IF(AE216="NO",Criterio_Verano!$F$17,Criterio_Verano!$F$16)</f>
        <v>5</v>
      </c>
      <c r="CS216" s="31">
        <f>+IF(AK216="NO",Criterio_Verano!$C$23,IF(AL216="PERSIANAS",Criterio_Verano!$C$21,Criterio_Verano!$C$22)+IF(AM216="DEFICIENTE",Criterio_Verano!$F$22,Criterio_Verano!$F$21))</f>
        <v>0</v>
      </c>
    </row>
    <row r="217" spans="1:97">
      <c r="A217" s="2" t="s">
        <v>446</v>
      </c>
      <c r="B217" s="4" t="s">
        <v>1</v>
      </c>
      <c r="C217" s="29">
        <f t="shared" si="8"/>
        <v>50</v>
      </c>
      <c r="D217" s="24">
        <f t="shared" si="9"/>
        <v>55</v>
      </c>
      <c r="E217" s="2" t="s">
        <v>140</v>
      </c>
      <c r="F217" s="3">
        <v>4</v>
      </c>
      <c r="G217" s="4" t="s">
        <v>447</v>
      </c>
      <c r="H217" s="4" t="s">
        <v>34</v>
      </c>
      <c r="I217" s="4" t="s">
        <v>448</v>
      </c>
      <c r="J217" s="29" t="str">
        <f>VLOOKUP(I217,SEV_20000!$B$2:$D$89,3,FALSE)</f>
        <v>Sí</v>
      </c>
      <c r="K217" s="4" t="s">
        <v>449</v>
      </c>
      <c r="L217" s="4" t="s">
        <v>143</v>
      </c>
      <c r="M217" s="4" t="s">
        <v>450</v>
      </c>
      <c r="N217" s="4" t="s">
        <v>451</v>
      </c>
      <c r="O217" s="4" t="s">
        <v>452</v>
      </c>
      <c r="P217" s="4" t="s">
        <v>453</v>
      </c>
      <c r="Q217" s="4" t="s">
        <v>3</v>
      </c>
      <c r="R217" s="5" t="s">
        <v>102</v>
      </c>
      <c r="S217" s="4">
        <v>1969</v>
      </c>
      <c r="T217" s="5" t="s">
        <v>455</v>
      </c>
      <c r="U217" s="5">
        <v>2017</v>
      </c>
      <c r="V217" s="5">
        <v>20</v>
      </c>
      <c r="W217" s="4">
        <v>1</v>
      </c>
      <c r="X217" s="4" t="s">
        <v>4</v>
      </c>
      <c r="Y217" s="4" t="s">
        <v>8</v>
      </c>
      <c r="Z217" s="42" t="s">
        <v>5</v>
      </c>
      <c r="AA217" s="4"/>
      <c r="AB217" s="4" t="s">
        <v>8</v>
      </c>
      <c r="AC217" s="4" t="s">
        <v>8</v>
      </c>
      <c r="AD217" s="4" t="s">
        <v>17</v>
      </c>
      <c r="AE217" s="4" t="s">
        <v>5</v>
      </c>
      <c r="AF217" s="4" t="s">
        <v>7</v>
      </c>
      <c r="AG217" s="4" t="s">
        <v>8</v>
      </c>
      <c r="AH217" s="4" t="s">
        <v>18</v>
      </c>
      <c r="AI217" s="4" t="s">
        <v>8</v>
      </c>
      <c r="AJ217" s="4" t="s">
        <v>11</v>
      </c>
      <c r="AK217" s="4" t="s">
        <v>5</v>
      </c>
      <c r="AL217" s="4" t="s">
        <v>58</v>
      </c>
      <c r="AM217" s="4" t="s">
        <v>24</v>
      </c>
      <c r="AN217" s="4" t="s">
        <v>8</v>
      </c>
      <c r="AO217" s="4" t="s">
        <v>8</v>
      </c>
      <c r="AP217" s="5" t="s">
        <v>11</v>
      </c>
      <c r="AQ217" s="5">
        <v>0</v>
      </c>
      <c r="AR217" s="5">
        <v>0</v>
      </c>
      <c r="AS217" s="4">
        <v>0</v>
      </c>
      <c r="AT217" s="5" t="s">
        <v>11</v>
      </c>
      <c r="AU217" s="4">
        <v>0</v>
      </c>
      <c r="AV217" s="5" t="s">
        <v>8</v>
      </c>
      <c r="AW217" s="4">
        <v>0</v>
      </c>
      <c r="AX217" s="4" t="s">
        <v>8</v>
      </c>
      <c r="AY217" s="5" t="s">
        <v>11</v>
      </c>
      <c r="AZ217" s="4">
        <v>0</v>
      </c>
      <c r="BA217" s="4" t="s">
        <v>13</v>
      </c>
      <c r="BB217" s="5" t="s">
        <v>11</v>
      </c>
      <c r="BC217" s="5">
        <v>0</v>
      </c>
      <c r="BD217" s="4">
        <v>0</v>
      </c>
      <c r="BE217" s="4" t="s">
        <v>8</v>
      </c>
      <c r="BF217" s="4" t="s">
        <v>60</v>
      </c>
      <c r="BG217" s="4" t="s">
        <v>5</v>
      </c>
      <c r="BH217" s="4" t="s">
        <v>8</v>
      </c>
      <c r="BI217" s="4" t="s">
        <v>11</v>
      </c>
      <c r="BJ217" s="4" t="s">
        <v>13</v>
      </c>
      <c r="BK217" s="4" t="s">
        <v>11</v>
      </c>
      <c r="BL217" s="5" t="s">
        <v>11</v>
      </c>
      <c r="BM217" s="5">
        <v>1</v>
      </c>
      <c r="BN217" s="4">
        <v>0</v>
      </c>
      <c r="BO217" s="4" t="s">
        <v>8</v>
      </c>
      <c r="BP217" s="4" t="s">
        <v>11</v>
      </c>
      <c r="BQ217" s="4" t="s">
        <v>11</v>
      </c>
      <c r="BR217" s="4" t="s">
        <v>11</v>
      </c>
      <c r="BS217" s="5" t="s">
        <v>11</v>
      </c>
      <c r="BT217" s="5" t="s">
        <v>11</v>
      </c>
      <c r="BU217" s="5">
        <v>0</v>
      </c>
      <c r="BV217" s="5">
        <v>0</v>
      </c>
      <c r="BW217" s="4">
        <v>0</v>
      </c>
      <c r="BX217" s="5">
        <v>0</v>
      </c>
      <c r="BY217" s="5" t="s">
        <v>11</v>
      </c>
      <c r="BZ217" s="4">
        <v>0</v>
      </c>
      <c r="CA217" s="5">
        <v>0</v>
      </c>
      <c r="CB217" s="4" t="s">
        <v>8</v>
      </c>
      <c r="CC217" s="4">
        <v>0</v>
      </c>
      <c r="CD217" s="4" t="s">
        <v>15</v>
      </c>
      <c r="CE217" s="4" t="s">
        <v>11</v>
      </c>
      <c r="CF217" s="26" t="s">
        <v>15</v>
      </c>
      <c r="CG217" s="35" t="s">
        <v>1566</v>
      </c>
      <c r="CH217" s="27">
        <f>VLOOKUP(E217,Criterio_Invierno!$B$5:$C$8,2,0)</f>
        <v>10</v>
      </c>
      <c r="CI217" s="24">
        <f>+VLOOKUP(F217,Criterio_Invierno!$B$10:$C$13,2,0)</f>
        <v>5</v>
      </c>
      <c r="CJ217" s="29">
        <f>+IF(X217="Mañana y tarde",Criterio_Invierno!$C$16,IF(X217="Solo mañana",Criterio_Invierno!$C$15,Criterio_Invierno!$C$17))</f>
        <v>5</v>
      </c>
      <c r="CK217" s="24">
        <f>+IF(S217=0,Criterio_Invierno!$C$22,IF(S217&lt;Criterio_Invierno!$B$20,Criterio_Invierno!$C$20,IF(S217&lt;Criterio_Invierno!$B$21,Criterio_Invierno!$C$21,0)))*IF(AN217="SI",Criterio_Invierno!$F$20,Criterio_Invierno!$F$21)*IF(AI217="SI",Criterio_Invierno!$J$20,Criterio_Invierno!$J$21)</f>
        <v>15</v>
      </c>
      <c r="CL217" s="29">
        <f>(IF(AE217="NO",Criterio_Invierno!$C$25,IF(AE217="SI",Criterio_Invierno!$C$26,0))+VLOOKUP(AF217,Criterio_Invierno!$E$25:$F$29,2,FALSE)+IF(AK217="-",Criterio_Invierno!$I$30,IF(ISERROR(VLOOKUP(CONCATENATE(AL217,"-",AM217),Criterio_Invierno!$H$25:$I$29,2,FALSE)),Criterio_Invierno!$I$29,VLOOKUP(CONCATENATE(AL217,"-",AM217),Criterio_Invierno!$H$25:$I$29,2,FALSE))))*IF(AG217="SI",Criterio_Invierno!$L$25,Criterio_Invierno!$L$26)</f>
        <v>15</v>
      </c>
      <c r="CM217" s="24">
        <f>+IF(AR217&gt;Criterio_Invierno!$B$33,Criterio_Invierno!$C$33,0)+IF(AU217&gt;Criterio_Invierno!$E$33,Criterio_Invierno!$F$33,0)+IF(BG217="NO",Criterio_Invierno!$I$33,0)</f>
        <v>0</v>
      </c>
      <c r="CN217" s="24">
        <f>+IF(V217&gt;=Criterio_Invierno!$B$36,Criterio_Invierno!$C$37,IF(V217&gt;=Criterio_Invierno!$B$35,Criterio_Invierno!$C$36,Criterio_Invierno!$C$35))</f>
        <v>1</v>
      </c>
      <c r="CO217" s="30">
        <f>IF(CD217="-",Criterio_Invierno!$G$40,VLOOKUP(CE217,Criterio_Invierno!$B$39:$C$46,2,FALSE))</f>
        <v>1</v>
      </c>
      <c r="CP217" s="28">
        <f>+VLOOKUP(F217,Criterio_Verano!$B$5:$C$7,2,FALSE)</f>
        <v>40</v>
      </c>
      <c r="CQ217" s="24">
        <f>+IF(AA217="SI",Criterio_Verano!$C$10,IF(AB217="SI",Criterio_Verano!$C$13,IF(Z217="SI",Criterio_Verano!$C$11,Criterio_Verano!$D$12)))</f>
        <v>10</v>
      </c>
      <c r="CR217" s="24">
        <f>+IF(S217=0,Criterio_Verano!$C$18,IF(S217&lt;Criterio_Verano!$B$16,Criterio_Verano!$C$16,IF(S217&lt;Criterio_Verano!$B$17,Criterio_Verano!$C$17,Criterio_Verano!$C$18)))+IF(AE217="NO",Criterio_Verano!$F$17,Criterio_Verano!$F$16)</f>
        <v>5</v>
      </c>
      <c r="CS217" s="31">
        <f>+IF(AK217="NO",Criterio_Verano!$C$23,IF(AL217="PERSIANAS",Criterio_Verano!$C$21,Criterio_Verano!$C$22)+IF(AM217="DEFICIENTE",Criterio_Verano!$F$22,Criterio_Verano!$F$21))</f>
        <v>0</v>
      </c>
    </row>
    <row r="218" spans="1:97">
      <c r="A218" s="2" t="s">
        <v>605</v>
      </c>
      <c r="B218" s="4" t="s">
        <v>1</v>
      </c>
      <c r="C218" s="29">
        <f t="shared" si="8"/>
        <v>97.5</v>
      </c>
      <c r="D218" s="24">
        <f t="shared" si="9"/>
        <v>55</v>
      </c>
      <c r="E218" s="2" t="s">
        <v>140</v>
      </c>
      <c r="F218" s="3">
        <v>3</v>
      </c>
      <c r="G218" s="4" t="s">
        <v>381</v>
      </c>
      <c r="H218" s="4" t="s">
        <v>34</v>
      </c>
      <c r="I218" s="4" t="s">
        <v>606</v>
      </c>
      <c r="J218" s="29" t="str">
        <f>VLOOKUP(I218,SEV_20000!$B$2:$D$89,3,FALSE)</f>
        <v>Sí</v>
      </c>
      <c r="K218" s="4" t="s">
        <v>607</v>
      </c>
      <c r="L218" s="4" t="s">
        <v>41</v>
      </c>
      <c r="M218" s="4" t="s">
        <v>608</v>
      </c>
      <c r="N218" s="4" t="s">
        <v>609</v>
      </c>
      <c r="O218" s="4" t="s">
        <v>610</v>
      </c>
      <c r="P218" s="4" t="s">
        <v>611</v>
      </c>
      <c r="Q218" s="4" t="s">
        <v>3</v>
      </c>
      <c r="R218" s="5" t="s">
        <v>107</v>
      </c>
      <c r="S218" s="4">
        <v>1970</v>
      </c>
      <c r="T218" s="5" t="s">
        <v>13</v>
      </c>
      <c r="U218" s="5">
        <v>0</v>
      </c>
      <c r="V218" s="5">
        <v>220</v>
      </c>
      <c r="W218" s="4">
        <v>11</v>
      </c>
      <c r="X218" s="4" t="s">
        <v>4</v>
      </c>
      <c r="Y218" s="4" t="s">
        <v>5</v>
      </c>
      <c r="Z218" s="38" t="s">
        <v>5</v>
      </c>
      <c r="AA218" s="4"/>
      <c r="AB218" s="4" t="s">
        <v>8</v>
      </c>
      <c r="AC218" s="4" t="s">
        <v>5</v>
      </c>
      <c r="AD218" s="4" t="s">
        <v>6</v>
      </c>
      <c r="AE218" s="4" t="s">
        <v>8</v>
      </c>
      <c r="AF218" s="4" t="s">
        <v>22</v>
      </c>
      <c r="AG218" s="4" t="s">
        <v>5</v>
      </c>
      <c r="AH218" s="4" t="s">
        <v>9</v>
      </c>
      <c r="AI218" s="4" t="s">
        <v>5</v>
      </c>
      <c r="AJ218" s="4" t="s">
        <v>10</v>
      </c>
      <c r="AK218" s="4" t="s">
        <v>5</v>
      </c>
      <c r="AL218" s="4" t="s">
        <v>19</v>
      </c>
      <c r="AM218" s="4" t="s">
        <v>24</v>
      </c>
      <c r="AN218" s="4" t="s">
        <v>8</v>
      </c>
      <c r="AO218" s="4" t="s">
        <v>8</v>
      </c>
      <c r="AP218" s="5" t="s">
        <v>11</v>
      </c>
      <c r="AQ218" s="5">
        <v>0</v>
      </c>
      <c r="AR218" s="5">
        <v>0</v>
      </c>
      <c r="AS218" s="4">
        <v>0</v>
      </c>
      <c r="AT218" s="5" t="s">
        <v>11</v>
      </c>
      <c r="AU218" s="4">
        <v>0</v>
      </c>
      <c r="AV218" s="5" t="s">
        <v>5</v>
      </c>
      <c r="AW218" s="4">
        <v>10</v>
      </c>
      <c r="AX218" s="4" t="s">
        <v>8</v>
      </c>
      <c r="AY218" s="5" t="s">
        <v>11</v>
      </c>
      <c r="AZ218" s="4">
        <v>0</v>
      </c>
      <c r="BA218" s="4" t="s">
        <v>13</v>
      </c>
      <c r="BB218" s="5" t="s">
        <v>11</v>
      </c>
      <c r="BC218" s="5">
        <v>0</v>
      </c>
      <c r="BD218" s="4">
        <v>0</v>
      </c>
      <c r="BE218" s="4" t="s">
        <v>8</v>
      </c>
      <c r="BF218" s="4" t="s">
        <v>14</v>
      </c>
      <c r="BG218" s="4" t="s">
        <v>5</v>
      </c>
      <c r="BH218" s="4" t="s">
        <v>5</v>
      </c>
      <c r="BI218" s="4" t="s">
        <v>8</v>
      </c>
      <c r="BJ218" s="4" t="s">
        <v>8</v>
      </c>
      <c r="BK218" s="4" t="s">
        <v>5</v>
      </c>
      <c r="BL218" s="5" t="s">
        <v>8</v>
      </c>
      <c r="BM218" s="5">
        <v>12</v>
      </c>
      <c r="BN218" s="4">
        <v>11</v>
      </c>
      <c r="BO218" s="4" t="s">
        <v>8</v>
      </c>
      <c r="BP218" s="4" t="s">
        <v>11</v>
      </c>
      <c r="BQ218" s="4" t="s">
        <v>11</v>
      </c>
      <c r="BR218" s="4" t="s">
        <v>11</v>
      </c>
      <c r="BS218" s="5" t="s">
        <v>11</v>
      </c>
      <c r="BT218" s="5" t="s">
        <v>11</v>
      </c>
      <c r="BU218" s="5">
        <v>0</v>
      </c>
      <c r="BV218" s="5">
        <v>0</v>
      </c>
      <c r="BW218" s="4">
        <v>0</v>
      </c>
      <c r="BX218" s="5">
        <v>0</v>
      </c>
      <c r="BY218" s="5" t="s">
        <v>11</v>
      </c>
      <c r="BZ218" s="4">
        <v>0</v>
      </c>
      <c r="CA218" s="5">
        <v>0</v>
      </c>
      <c r="CB218" s="4" t="s">
        <v>8</v>
      </c>
      <c r="CC218" s="4">
        <v>0</v>
      </c>
      <c r="CD218" s="4" t="s">
        <v>15</v>
      </c>
      <c r="CE218" s="4" t="s">
        <v>11</v>
      </c>
      <c r="CF218" s="26" t="s">
        <v>15</v>
      </c>
      <c r="CG218" s="35" t="s">
        <v>1592</v>
      </c>
      <c r="CH218" s="27">
        <f>VLOOKUP(E218,Criterio_Invierno!$B$5:$C$8,2,0)</f>
        <v>10</v>
      </c>
      <c r="CI218" s="24">
        <f>+VLOOKUP(F218,Criterio_Invierno!$B$10:$C$13,2,0)</f>
        <v>2.5</v>
      </c>
      <c r="CJ218" s="29">
        <f>+IF(X218="Mañana y tarde",Criterio_Invierno!$C$16,IF(X218="Solo mañana",Criterio_Invierno!$C$15,Criterio_Invierno!$C$17))</f>
        <v>5</v>
      </c>
      <c r="CK218" s="24">
        <f>+IF(S218=0,Criterio_Invierno!$C$22,IF(S218&lt;Criterio_Invierno!$B$20,Criterio_Invierno!$C$20,IF(S218&lt;Criterio_Invierno!$B$21,Criterio_Invierno!$C$21,0)))*IF(AN218="SI",Criterio_Invierno!$F$20,Criterio_Invierno!$F$21)*IF(AI218="SI",Criterio_Invierno!$J$20,Criterio_Invierno!$J$21)</f>
        <v>30</v>
      </c>
      <c r="CL218" s="29">
        <f>(IF(AE218="NO",Criterio_Invierno!$C$25,IF(AE218="SI",Criterio_Invierno!$C$26,0))+VLOOKUP(AF218,Criterio_Invierno!$E$25:$F$29,2,FALSE)+IF(AK218="-",Criterio_Invierno!$I$30,IF(ISERROR(VLOOKUP(CONCATENATE(AL218,"-",AM218),Criterio_Invierno!$H$25:$I$29,2,FALSE)),Criterio_Invierno!$I$29,VLOOKUP(CONCATENATE(AL218,"-",AM218),Criterio_Invierno!$H$25:$I$29,2,FALSE))))*IF(AG218="SI",Criterio_Invierno!$L$25,Criterio_Invierno!$L$26)</f>
        <v>50</v>
      </c>
      <c r="CM218" s="24">
        <f>+IF(AR218&gt;Criterio_Invierno!$B$33,Criterio_Invierno!$C$33,0)+IF(AU218&gt;Criterio_Invierno!$E$33,Criterio_Invierno!$F$33,0)+IF(BG218="NO",Criterio_Invierno!$I$33,0)</f>
        <v>0</v>
      </c>
      <c r="CN218" s="24">
        <f>+IF(V218&gt;=Criterio_Invierno!$B$36,Criterio_Invierno!$C$37,IF(V218&gt;=Criterio_Invierno!$B$35,Criterio_Invierno!$C$36,Criterio_Invierno!$C$35))</f>
        <v>1</v>
      </c>
      <c r="CO218" s="30">
        <f>IF(CD218="-",Criterio_Invierno!$G$40,VLOOKUP(CE218,Criterio_Invierno!$B$39:$C$46,2,FALSE))</f>
        <v>1</v>
      </c>
      <c r="CP218" s="28">
        <f>+VLOOKUP(F218,Criterio_Verano!$B$5:$C$7,2,FALSE)</f>
        <v>20</v>
      </c>
      <c r="CQ218" s="24">
        <f>+IF(AA218="SI",Criterio_Verano!$C$10,IF(AB218="SI",Criterio_Verano!$C$13,IF(Z218="SI",Criterio_Verano!$C$11,Criterio_Verano!$D$12)))</f>
        <v>10</v>
      </c>
      <c r="CR218" s="24">
        <f>+IF(S218=0,Criterio_Verano!$C$18,IF(S218&lt;Criterio_Verano!$B$16,Criterio_Verano!$C$16,IF(S218&lt;Criterio_Verano!$B$17,Criterio_Verano!$C$17,Criterio_Verano!$C$18)))+IF(AE218="NO",Criterio_Verano!$F$17,Criterio_Verano!$F$16)</f>
        <v>15</v>
      </c>
      <c r="CS218" s="31">
        <f>+IF(AK218="NO",Criterio_Verano!$C$23,IF(AL218="PERSIANAS",Criterio_Verano!$C$21,Criterio_Verano!$C$22)+IF(AM218="DEFICIENTE",Criterio_Verano!$F$22,Criterio_Verano!$F$21))</f>
        <v>10</v>
      </c>
    </row>
    <row r="219" spans="1:97">
      <c r="A219" s="2" t="s">
        <v>1025</v>
      </c>
      <c r="B219" s="4" t="s">
        <v>1</v>
      </c>
      <c r="C219" s="29">
        <f t="shared" si="8"/>
        <v>72.5</v>
      </c>
      <c r="D219" s="24">
        <f t="shared" si="9"/>
        <v>55</v>
      </c>
      <c r="E219" s="2" t="s">
        <v>140</v>
      </c>
      <c r="F219" s="3">
        <v>3</v>
      </c>
      <c r="G219" s="4" t="s">
        <v>1026</v>
      </c>
      <c r="H219" s="4" t="s">
        <v>34</v>
      </c>
      <c r="I219" s="4" t="s">
        <v>1027</v>
      </c>
      <c r="J219" s="29" t="str">
        <f>VLOOKUP(I219,SEV_20000!$B$2:$D$89,3,FALSE)</f>
        <v>Sí</v>
      </c>
      <c r="K219" s="4" t="s">
        <v>13</v>
      </c>
      <c r="L219" s="4" t="s">
        <v>11</v>
      </c>
      <c r="M219" s="4" t="s">
        <v>13</v>
      </c>
      <c r="N219" s="4" t="s">
        <v>13</v>
      </c>
      <c r="O219" s="4" t="s">
        <v>13</v>
      </c>
      <c r="P219" s="4" t="s">
        <v>13</v>
      </c>
      <c r="Q219" s="4" t="s">
        <v>3</v>
      </c>
      <c r="R219" s="5" t="s">
        <v>1028</v>
      </c>
      <c r="S219" s="4">
        <v>1976</v>
      </c>
      <c r="T219" s="5" t="s">
        <v>1029</v>
      </c>
      <c r="U219" s="5">
        <v>2014</v>
      </c>
      <c r="V219" s="5">
        <v>134</v>
      </c>
      <c r="W219" s="4">
        <v>17</v>
      </c>
      <c r="X219" s="4" t="s">
        <v>4</v>
      </c>
      <c r="Y219" s="4" t="s">
        <v>5</v>
      </c>
      <c r="Z219" s="42" t="s">
        <v>5</v>
      </c>
      <c r="AA219" s="4"/>
      <c r="AB219" s="4" t="s">
        <v>8</v>
      </c>
      <c r="AC219" s="4" t="s">
        <v>5</v>
      </c>
      <c r="AD219" s="4" t="s">
        <v>6</v>
      </c>
      <c r="AE219" s="4" t="s">
        <v>8</v>
      </c>
      <c r="AF219" s="4" t="s">
        <v>22</v>
      </c>
      <c r="AG219" s="4" t="s">
        <v>8</v>
      </c>
      <c r="AH219" s="4" t="s">
        <v>9</v>
      </c>
      <c r="AI219" s="4" t="s">
        <v>5</v>
      </c>
      <c r="AJ219" s="4" t="s">
        <v>29</v>
      </c>
      <c r="AK219" s="4" t="s">
        <v>5</v>
      </c>
      <c r="AL219" s="4" t="s">
        <v>19</v>
      </c>
      <c r="AM219" s="4" t="s">
        <v>24</v>
      </c>
      <c r="AN219" s="4" t="s">
        <v>8</v>
      </c>
      <c r="AO219" s="4" t="s">
        <v>5</v>
      </c>
      <c r="AP219" s="5" t="s">
        <v>21</v>
      </c>
      <c r="AQ219" s="5">
        <v>1552</v>
      </c>
      <c r="AR219" s="5">
        <v>1</v>
      </c>
      <c r="AS219" s="4">
        <v>4</v>
      </c>
      <c r="AT219" s="5" t="s">
        <v>5</v>
      </c>
      <c r="AU219" s="4">
        <v>0</v>
      </c>
      <c r="AV219" s="5" t="s">
        <v>8</v>
      </c>
      <c r="AW219" s="4">
        <v>0</v>
      </c>
      <c r="AX219" s="4" t="s">
        <v>8</v>
      </c>
      <c r="AY219" s="5" t="s">
        <v>11</v>
      </c>
      <c r="AZ219" s="4">
        <v>0</v>
      </c>
      <c r="BA219" s="4" t="s">
        <v>13</v>
      </c>
      <c r="BB219" s="5" t="s">
        <v>11</v>
      </c>
      <c r="BC219" s="5">
        <v>0</v>
      </c>
      <c r="BD219" s="4">
        <v>0</v>
      </c>
      <c r="BE219" s="4" t="s">
        <v>8</v>
      </c>
      <c r="BF219" s="4" t="s">
        <v>14</v>
      </c>
      <c r="BG219" s="4" t="s">
        <v>5</v>
      </c>
      <c r="BH219" s="4" t="s">
        <v>8</v>
      </c>
      <c r="BI219" s="4" t="s">
        <v>11</v>
      </c>
      <c r="BJ219" s="4" t="s">
        <v>13</v>
      </c>
      <c r="BK219" s="4" t="s">
        <v>11</v>
      </c>
      <c r="BL219" s="5" t="s">
        <v>11</v>
      </c>
      <c r="BM219" s="5">
        <v>12</v>
      </c>
      <c r="BN219" s="4">
        <v>7</v>
      </c>
      <c r="BO219" s="4" t="s">
        <v>8</v>
      </c>
      <c r="BP219" s="4" t="s">
        <v>11</v>
      </c>
      <c r="BQ219" s="4" t="s">
        <v>11</v>
      </c>
      <c r="BR219" s="4" t="s">
        <v>11</v>
      </c>
      <c r="BS219" s="5" t="s">
        <v>11</v>
      </c>
      <c r="BT219" s="5" t="s">
        <v>11</v>
      </c>
      <c r="BU219" s="5">
        <v>0</v>
      </c>
      <c r="BV219" s="5">
        <v>0</v>
      </c>
      <c r="BW219" s="4">
        <v>0</v>
      </c>
      <c r="BX219" s="5">
        <v>0</v>
      </c>
      <c r="BY219" s="5" t="s">
        <v>11</v>
      </c>
      <c r="BZ219" s="4">
        <v>0</v>
      </c>
      <c r="CA219" s="5">
        <v>0</v>
      </c>
      <c r="CB219" s="4" t="s">
        <v>8</v>
      </c>
      <c r="CC219" s="4">
        <v>0</v>
      </c>
      <c r="CD219" s="4" t="s">
        <v>15</v>
      </c>
      <c r="CE219" s="4" t="s">
        <v>11</v>
      </c>
      <c r="CF219" s="26" t="s">
        <v>15</v>
      </c>
      <c r="CG219" s="35" t="s">
        <v>1659</v>
      </c>
      <c r="CH219" s="27">
        <f>VLOOKUP(E219,Criterio_Invierno!$B$5:$C$8,2,0)</f>
        <v>10</v>
      </c>
      <c r="CI219" s="24">
        <f>+VLOOKUP(F219,Criterio_Invierno!$B$10:$C$13,2,0)</f>
        <v>2.5</v>
      </c>
      <c r="CJ219" s="29">
        <f>+IF(X219="Mañana y tarde",Criterio_Invierno!$C$16,IF(X219="Solo mañana",Criterio_Invierno!$C$15,Criterio_Invierno!$C$17))</f>
        <v>5</v>
      </c>
      <c r="CK219" s="24">
        <f>+IF(S219=0,Criterio_Invierno!$C$22,IF(S219&lt;Criterio_Invierno!$B$20,Criterio_Invierno!$C$20,IF(S219&lt;Criterio_Invierno!$B$21,Criterio_Invierno!$C$21,0)))*IF(AN219="SI",Criterio_Invierno!$F$20,Criterio_Invierno!$F$21)*IF(AI219="SI",Criterio_Invierno!$J$20,Criterio_Invierno!$J$21)</f>
        <v>30</v>
      </c>
      <c r="CL219" s="29">
        <f>(IF(AE219="NO",Criterio_Invierno!$C$25,IF(AE219="SI",Criterio_Invierno!$C$26,0))+VLOOKUP(AF219,Criterio_Invierno!$E$25:$F$29,2,FALSE)+IF(AK219="-",Criterio_Invierno!$I$30,IF(ISERROR(VLOOKUP(CONCATENATE(AL219,"-",AM219),Criterio_Invierno!$H$25:$I$29,2,FALSE)),Criterio_Invierno!$I$29,VLOOKUP(CONCATENATE(AL219,"-",AM219),Criterio_Invierno!$H$25:$I$29,2,FALSE))))*IF(AG219="SI",Criterio_Invierno!$L$25,Criterio_Invierno!$L$26)</f>
        <v>25</v>
      </c>
      <c r="CM219" s="24">
        <f>+IF(AR219&gt;Criterio_Invierno!$B$33,Criterio_Invierno!$C$33,0)+IF(AU219&gt;Criterio_Invierno!$E$33,Criterio_Invierno!$F$33,0)+IF(BG219="NO",Criterio_Invierno!$I$33,0)</f>
        <v>0</v>
      </c>
      <c r="CN219" s="24">
        <f>+IF(V219&gt;=Criterio_Invierno!$B$36,Criterio_Invierno!$C$37,IF(V219&gt;=Criterio_Invierno!$B$35,Criterio_Invierno!$C$36,Criterio_Invierno!$C$35))</f>
        <v>1</v>
      </c>
      <c r="CO219" s="30">
        <f>IF(CD219="-",Criterio_Invierno!$G$40,VLOOKUP(CE219,Criterio_Invierno!$B$39:$C$46,2,FALSE))</f>
        <v>1</v>
      </c>
      <c r="CP219" s="28">
        <f>+VLOOKUP(F219,Criterio_Verano!$B$5:$C$7,2,FALSE)</f>
        <v>20</v>
      </c>
      <c r="CQ219" s="24">
        <f>+IF(AA219="SI",Criterio_Verano!$C$10,IF(AB219="SI",Criterio_Verano!$C$13,IF(Z219="SI",Criterio_Verano!$C$11,Criterio_Verano!$D$12)))</f>
        <v>10</v>
      </c>
      <c r="CR219" s="24">
        <f>+IF(S219=0,Criterio_Verano!$C$18,IF(S219&lt;Criterio_Verano!$B$16,Criterio_Verano!$C$16,IF(S219&lt;Criterio_Verano!$B$17,Criterio_Verano!$C$17,Criterio_Verano!$C$18)))+IF(AE219="NO",Criterio_Verano!$F$17,Criterio_Verano!$F$16)</f>
        <v>15</v>
      </c>
      <c r="CS219" s="31">
        <f>+IF(AK219="NO",Criterio_Verano!$C$23,IF(AL219="PERSIANAS",Criterio_Verano!$C$21,Criterio_Verano!$C$22)+IF(AM219="DEFICIENTE",Criterio_Verano!$F$22,Criterio_Verano!$F$21))</f>
        <v>10</v>
      </c>
    </row>
    <row r="220" spans="1:97">
      <c r="A220" s="2" t="s">
        <v>569</v>
      </c>
      <c r="B220" s="4" t="s">
        <v>1</v>
      </c>
      <c r="C220" s="29">
        <f t="shared" si="8"/>
        <v>60</v>
      </c>
      <c r="D220" s="24">
        <f t="shared" si="9"/>
        <v>55</v>
      </c>
      <c r="E220" s="2" t="s">
        <v>139</v>
      </c>
      <c r="F220" s="3">
        <v>3</v>
      </c>
      <c r="G220" s="4" t="s">
        <v>170</v>
      </c>
      <c r="H220" s="4" t="s">
        <v>34</v>
      </c>
      <c r="I220" s="4" t="s">
        <v>249</v>
      </c>
      <c r="J220" s="29" t="str">
        <f>VLOOKUP(I220,SEV_20000!$B$2:$D$89,3,FALSE)</f>
        <v>Sí</v>
      </c>
      <c r="K220" s="4" t="s">
        <v>570</v>
      </c>
      <c r="L220" s="4" t="s">
        <v>2</v>
      </c>
      <c r="M220" s="4" t="s">
        <v>571</v>
      </c>
      <c r="N220" s="4" t="s">
        <v>572</v>
      </c>
      <c r="O220" s="4" t="s">
        <v>573</v>
      </c>
      <c r="P220" s="4" t="s">
        <v>13</v>
      </c>
      <c r="Q220" s="4" t="s">
        <v>3</v>
      </c>
      <c r="R220" s="5" t="s">
        <v>303</v>
      </c>
      <c r="S220" s="4">
        <v>2014</v>
      </c>
      <c r="T220" s="5" t="s">
        <v>13</v>
      </c>
      <c r="U220" s="5">
        <v>0</v>
      </c>
      <c r="V220" s="5">
        <v>301</v>
      </c>
      <c r="W220" s="4">
        <v>14</v>
      </c>
      <c r="X220" s="4" t="s">
        <v>16</v>
      </c>
      <c r="Y220" s="4" t="s">
        <v>5</v>
      </c>
      <c r="Z220" s="42" t="s">
        <v>5</v>
      </c>
      <c r="AA220" s="4"/>
      <c r="AB220" s="4" t="s">
        <v>8</v>
      </c>
      <c r="AC220" s="4" t="s">
        <v>8</v>
      </c>
      <c r="AD220" s="4" t="s">
        <v>17</v>
      </c>
      <c r="AE220" s="4" t="s">
        <v>5</v>
      </c>
      <c r="AF220" s="4" t="s">
        <v>7</v>
      </c>
      <c r="AG220" s="4" t="s">
        <v>8</v>
      </c>
      <c r="AH220" s="4" t="s">
        <v>9</v>
      </c>
      <c r="AI220" s="4" t="s">
        <v>8</v>
      </c>
      <c r="AJ220" s="4" t="s">
        <v>11</v>
      </c>
      <c r="AK220" s="4" t="s">
        <v>8</v>
      </c>
      <c r="AL220" s="4" t="s">
        <v>11</v>
      </c>
      <c r="AM220" s="4" t="s">
        <v>11</v>
      </c>
      <c r="AN220" s="4" t="s">
        <v>5</v>
      </c>
      <c r="AO220" s="4" t="s">
        <v>5</v>
      </c>
      <c r="AP220" s="5" t="s">
        <v>21</v>
      </c>
      <c r="AQ220" s="5">
        <v>0</v>
      </c>
      <c r="AR220" s="5">
        <v>3</v>
      </c>
      <c r="AS220" s="4">
        <v>6</v>
      </c>
      <c r="AT220" s="5" t="s">
        <v>5</v>
      </c>
      <c r="AU220" s="4">
        <v>5</v>
      </c>
      <c r="AV220" s="5" t="s">
        <v>8</v>
      </c>
      <c r="AW220" s="4">
        <v>0</v>
      </c>
      <c r="AX220" s="4" t="s">
        <v>5</v>
      </c>
      <c r="AY220" s="5" t="s">
        <v>26</v>
      </c>
      <c r="AZ220" s="4">
        <v>13</v>
      </c>
      <c r="BA220" s="4" t="s">
        <v>5</v>
      </c>
      <c r="BB220" s="5" t="s">
        <v>8</v>
      </c>
      <c r="BC220" s="5">
        <v>5</v>
      </c>
      <c r="BD220" s="4">
        <v>3</v>
      </c>
      <c r="BE220" s="4" t="s">
        <v>8</v>
      </c>
      <c r="BF220" s="4" t="s">
        <v>60</v>
      </c>
      <c r="BG220" s="4" t="s">
        <v>5</v>
      </c>
      <c r="BH220" s="4" t="s">
        <v>5</v>
      </c>
      <c r="BI220" s="4" t="s">
        <v>8</v>
      </c>
      <c r="BJ220" s="4" t="s">
        <v>5</v>
      </c>
      <c r="BK220" s="4" t="s">
        <v>5</v>
      </c>
      <c r="BL220" s="5" t="s">
        <v>5</v>
      </c>
      <c r="BM220" s="5">
        <v>13</v>
      </c>
      <c r="BN220" s="4">
        <v>0</v>
      </c>
      <c r="BO220" s="4" t="s">
        <v>8</v>
      </c>
      <c r="BP220" s="4" t="s">
        <v>11</v>
      </c>
      <c r="BQ220" s="4" t="s">
        <v>11</v>
      </c>
      <c r="BR220" s="4" t="s">
        <v>11</v>
      </c>
      <c r="BS220" s="5" t="s">
        <v>11</v>
      </c>
      <c r="BT220" s="5" t="s">
        <v>11</v>
      </c>
      <c r="BU220" s="5">
        <v>0</v>
      </c>
      <c r="BV220" s="5">
        <v>0</v>
      </c>
      <c r="BW220" s="4">
        <v>0</v>
      </c>
      <c r="BX220" s="5">
        <v>0</v>
      </c>
      <c r="BY220" s="5" t="s">
        <v>11</v>
      </c>
      <c r="BZ220" s="4">
        <v>0</v>
      </c>
      <c r="CA220" s="5">
        <v>0</v>
      </c>
      <c r="CB220" s="4" t="s">
        <v>8</v>
      </c>
      <c r="CC220" s="4">
        <v>0</v>
      </c>
      <c r="CD220" s="4" t="s">
        <v>15</v>
      </c>
      <c r="CE220" s="4" t="s">
        <v>11</v>
      </c>
      <c r="CF220" s="26" t="s">
        <v>15</v>
      </c>
      <c r="CG220" s="35" t="s">
        <v>1581</v>
      </c>
      <c r="CH220" s="27">
        <f>VLOOKUP(E220,Criterio_Invierno!$B$5:$C$8,2,0)</f>
        <v>7.5</v>
      </c>
      <c r="CI220" s="24">
        <f>+VLOOKUP(F220,Criterio_Invierno!$B$10:$C$13,2,0)</f>
        <v>2.5</v>
      </c>
      <c r="CJ220" s="29">
        <f>+IF(X220="Mañana y tarde",Criterio_Invierno!$C$16,IF(X220="Solo mañana",Criterio_Invierno!$C$15,Criterio_Invierno!$C$17))</f>
        <v>15</v>
      </c>
      <c r="CK220" s="24">
        <f>+IF(S220=0,Criterio_Invierno!$C$22,IF(S220&lt;Criterio_Invierno!$B$20,Criterio_Invierno!$C$20,IF(S220&lt;Criterio_Invierno!$B$21,Criterio_Invierno!$C$21,0)))*IF(AN220="SI",Criterio_Invierno!$F$20,Criterio_Invierno!$F$21)*IF(AI220="SI",Criterio_Invierno!$J$20,Criterio_Invierno!$J$21)</f>
        <v>0</v>
      </c>
      <c r="CL220" s="29">
        <f>(IF(AE220="NO",Criterio_Invierno!$C$25,IF(AE220="SI",Criterio_Invierno!$C$26,0))+VLOOKUP(AF220,Criterio_Invierno!$E$25:$F$29,2,FALSE)+IF(AK220="-",Criterio_Invierno!$I$30,IF(ISERROR(VLOOKUP(CONCATENATE(AL220,"-",AM220),Criterio_Invierno!$H$25:$I$29,2,FALSE)),Criterio_Invierno!$I$29,VLOOKUP(CONCATENATE(AL220,"-",AM220),Criterio_Invierno!$H$25:$I$29,2,FALSE))))*IF(AG220="SI",Criterio_Invierno!$L$25,Criterio_Invierno!$L$26)</f>
        <v>15</v>
      </c>
      <c r="CM220" s="24">
        <f>+IF(AR220&gt;Criterio_Invierno!$B$33,Criterio_Invierno!$C$33,0)+IF(AU220&gt;Criterio_Invierno!$E$33,Criterio_Invierno!$F$33,0)+IF(BG220="NO",Criterio_Invierno!$I$33,0)</f>
        <v>0</v>
      </c>
      <c r="CN220" s="24">
        <f>+IF(V220&gt;=Criterio_Invierno!$B$36,Criterio_Invierno!$C$37,IF(V220&gt;=Criterio_Invierno!$B$35,Criterio_Invierno!$C$36,Criterio_Invierno!$C$35))</f>
        <v>1.5</v>
      </c>
      <c r="CO220" s="30">
        <f>IF(CD220="-",Criterio_Invierno!$G$40,VLOOKUP(CE220,Criterio_Invierno!$B$39:$C$46,2,FALSE))</f>
        <v>1</v>
      </c>
      <c r="CP220" s="28">
        <f>+VLOOKUP(F220,Criterio_Verano!$B$5:$C$7,2,FALSE)</f>
        <v>20</v>
      </c>
      <c r="CQ220" s="24">
        <f>+IF(AA220="SI",Criterio_Verano!$C$10,IF(AB220="SI",Criterio_Verano!$C$13,IF(Z220="SI",Criterio_Verano!$C$11,Criterio_Verano!$D$12)))</f>
        <v>10</v>
      </c>
      <c r="CR220" s="24">
        <f>+IF(S220=0,Criterio_Verano!$C$18,IF(S220&lt;Criterio_Verano!$B$16,Criterio_Verano!$C$16,IF(S220&lt;Criterio_Verano!$B$17,Criterio_Verano!$C$17,Criterio_Verano!$C$18)))+IF(AE220="NO",Criterio_Verano!$F$17,Criterio_Verano!$F$16)</f>
        <v>0</v>
      </c>
      <c r="CS220" s="31">
        <f>+IF(AK220="NO",Criterio_Verano!$C$23,IF(AL220="PERSIANAS",Criterio_Verano!$C$21,Criterio_Verano!$C$22)+IF(AM220="DEFICIENTE",Criterio_Verano!$F$22,Criterio_Verano!$F$21))</f>
        <v>25</v>
      </c>
    </row>
    <row r="221" spans="1:97">
      <c r="A221" s="2" t="s">
        <v>1291</v>
      </c>
      <c r="B221" s="4" t="s">
        <v>1</v>
      </c>
      <c r="C221" s="29">
        <f t="shared" si="8"/>
        <v>70</v>
      </c>
      <c r="D221" s="24">
        <f t="shared" si="9"/>
        <v>55</v>
      </c>
      <c r="E221" s="2" t="s">
        <v>139</v>
      </c>
      <c r="F221" s="3">
        <v>3</v>
      </c>
      <c r="G221" s="4" t="s">
        <v>1292</v>
      </c>
      <c r="H221" s="4" t="s">
        <v>34</v>
      </c>
      <c r="I221" s="4" t="s">
        <v>218</v>
      </c>
      <c r="J221" s="29" t="str">
        <f>VLOOKUP(I221,SEV_20000!$B$2:$D$89,3,FALSE)</f>
        <v>Sí</v>
      </c>
      <c r="K221" s="4" t="s">
        <v>1293</v>
      </c>
      <c r="L221" s="4" t="s">
        <v>2</v>
      </c>
      <c r="M221" s="4" t="s">
        <v>1294</v>
      </c>
      <c r="N221" s="4" t="s">
        <v>1295</v>
      </c>
      <c r="O221" s="4" t="s">
        <v>1296</v>
      </c>
      <c r="P221" s="4" t="s">
        <v>1296</v>
      </c>
      <c r="Q221" s="4" t="s">
        <v>3</v>
      </c>
      <c r="R221" s="5" t="s">
        <v>167</v>
      </c>
      <c r="S221" s="4">
        <v>1950</v>
      </c>
      <c r="T221" s="5" t="s">
        <v>1297</v>
      </c>
      <c r="U221" s="5">
        <v>2002</v>
      </c>
      <c r="V221" s="5">
        <v>133</v>
      </c>
      <c r="W221" s="4">
        <v>7</v>
      </c>
      <c r="X221" s="4" t="s">
        <v>16</v>
      </c>
      <c r="Y221" s="4" t="s">
        <v>5</v>
      </c>
      <c r="Z221" s="42" t="s">
        <v>5</v>
      </c>
      <c r="AA221" s="4"/>
      <c r="AB221" s="4" t="s">
        <v>8</v>
      </c>
      <c r="AC221" s="4" t="s">
        <v>8</v>
      </c>
      <c r="AD221" s="4" t="s">
        <v>17</v>
      </c>
      <c r="AE221" s="4" t="s">
        <v>8</v>
      </c>
      <c r="AF221" s="4" t="s">
        <v>7</v>
      </c>
      <c r="AG221" s="4" t="s">
        <v>5</v>
      </c>
      <c r="AH221" s="4" t="s">
        <v>18</v>
      </c>
      <c r="AI221" s="4" t="s">
        <v>8</v>
      </c>
      <c r="AJ221" s="4" t="s">
        <v>11</v>
      </c>
      <c r="AK221" s="4" t="s">
        <v>5</v>
      </c>
      <c r="AL221" s="4" t="s">
        <v>19</v>
      </c>
      <c r="AM221" s="4" t="s">
        <v>24</v>
      </c>
      <c r="AN221" s="4" t="s">
        <v>8</v>
      </c>
      <c r="AO221" s="4" t="s">
        <v>8</v>
      </c>
      <c r="AP221" s="5" t="s">
        <v>11</v>
      </c>
      <c r="AQ221" s="5">
        <v>0</v>
      </c>
      <c r="AR221" s="5">
        <v>0</v>
      </c>
      <c r="AS221" s="4">
        <v>0</v>
      </c>
      <c r="AT221" s="5" t="s">
        <v>11</v>
      </c>
      <c r="AU221" s="4">
        <v>0</v>
      </c>
      <c r="AV221" s="5" t="s">
        <v>5</v>
      </c>
      <c r="AW221" s="4">
        <v>3</v>
      </c>
      <c r="AX221" s="4" t="s">
        <v>8</v>
      </c>
      <c r="AY221" s="5" t="s">
        <v>11</v>
      </c>
      <c r="AZ221" s="4">
        <v>0</v>
      </c>
      <c r="BA221" s="4" t="s">
        <v>13</v>
      </c>
      <c r="BB221" s="5" t="s">
        <v>11</v>
      </c>
      <c r="BC221" s="5">
        <v>0</v>
      </c>
      <c r="BD221" s="4">
        <v>0</v>
      </c>
      <c r="BE221" s="4" t="s">
        <v>5</v>
      </c>
      <c r="BF221" s="4" t="s">
        <v>14</v>
      </c>
      <c r="BG221" s="4" t="s">
        <v>5</v>
      </c>
      <c r="BH221" s="4" t="s">
        <v>8</v>
      </c>
      <c r="BI221" s="4" t="s">
        <v>11</v>
      </c>
      <c r="BJ221" s="4" t="s">
        <v>13</v>
      </c>
      <c r="BK221" s="4" t="s">
        <v>11</v>
      </c>
      <c r="BL221" s="5" t="s">
        <v>11</v>
      </c>
      <c r="BM221" s="5">
        <v>0</v>
      </c>
      <c r="BN221" s="4">
        <v>1</v>
      </c>
      <c r="BO221" s="4" t="s">
        <v>8</v>
      </c>
      <c r="BP221" s="4" t="s">
        <v>11</v>
      </c>
      <c r="BQ221" s="4" t="s">
        <v>11</v>
      </c>
      <c r="BR221" s="4" t="s">
        <v>11</v>
      </c>
      <c r="BS221" s="5" t="s">
        <v>11</v>
      </c>
      <c r="BT221" s="5" t="s">
        <v>11</v>
      </c>
      <c r="BU221" s="5">
        <v>0</v>
      </c>
      <c r="BV221" s="5">
        <v>0</v>
      </c>
      <c r="BW221" s="4">
        <v>0</v>
      </c>
      <c r="BX221" s="5">
        <v>0</v>
      </c>
      <c r="BY221" s="5" t="s">
        <v>11</v>
      </c>
      <c r="BZ221" s="4">
        <v>0</v>
      </c>
      <c r="CA221" s="5">
        <v>0</v>
      </c>
      <c r="CB221" s="4" t="s">
        <v>8</v>
      </c>
      <c r="CC221" s="4">
        <v>0</v>
      </c>
      <c r="CD221" s="4" t="s">
        <v>15</v>
      </c>
      <c r="CE221" s="4" t="s">
        <v>11</v>
      </c>
      <c r="CF221" s="26" t="s">
        <v>8</v>
      </c>
      <c r="CG221" s="35" t="s">
        <v>1696</v>
      </c>
      <c r="CH221" s="27">
        <f>VLOOKUP(E221,Criterio_Invierno!$B$5:$C$8,2,0)</f>
        <v>7.5</v>
      </c>
      <c r="CI221" s="24">
        <f>+VLOOKUP(F221,Criterio_Invierno!$B$10:$C$13,2,0)</f>
        <v>2.5</v>
      </c>
      <c r="CJ221" s="29">
        <f>+IF(X221="Mañana y tarde",Criterio_Invierno!$C$16,IF(X221="Solo mañana",Criterio_Invierno!$C$15,Criterio_Invierno!$C$17))</f>
        <v>15</v>
      </c>
      <c r="CK221" s="24">
        <f>+IF(S221=0,Criterio_Invierno!$C$22,IF(S221&lt;Criterio_Invierno!$B$20,Criterio_Invierno!$C$20,IF(S221&lt;Criterio_Invierno!$B$21,Criterio_Invierno!$C$21,0)))*IF(AN221="SI",Criterio_Invierno!$F$20,Criterio_Invierno!$F$21)*IF(AI221="SI",Criterio_Invierno!$J$20,Criterio_Invierno!$J$21)</f>
        <v>15</v>
      </c>
      <c r="CL221" s="29">
        <f>(IF(AE221="NO",Criterio_Invierno!$C$25,IF(AE221="SI",Criterio_Invierno!$C$26,0))+VLOOKUP(AF221,Criterio_Invierno!$E$25:$F$29,2,FALSE)+IF(AK221="-",Criterio_Invierno!$I$30,IF(ISERROR(VLOOKUP(CONCATENATE(AL221,"-",AM221),Criterio_Invierno!$H$25:$I$29,2,FALSE)),Criterio_Invierno!$I$29,VLOOKUP(CONCATENATE(AL221,"-",AM221),Criterio_Invierno!$H$25:$I$29,2,FALSE))))*IF(AG221="SI",Criterio_Invierno!$L$25,Criterio_Invierno!$L$26)</f>
        <v>30</v>
      </c>
      <c r="CM221" s="24">
        <f>+IF(AR221&gt;Criterio_Invierno!$B$33,Criterio_Invierno!$C$33,0)+IF(AU221&gt;Criterio_Invierno!$E$33,Criterio_Invierno!$F$33,0)+IF(BG221="NO",Criterio_Invierno!$I$33,0)</f>
        <v>0</v>
      </c>
      <c r="CN221" s="24">
        <f>+IF(V221&gt;=Criterio_Invierno!$B$36,Criterio_Invierno!$C$37,IF(V221&gt;=Criterio_Invierno!$B$35,Criterio_Invierno!$C$36,Criterio_Invierno!$C$35))</f>
        <v>1</v>
      </c>
      <c r="CO221" s="30">
        <f>IF(CD221="-",Criterio_Invierno!$G$40,VLOOKUP(CE221,Criterio_Invierno!$B$39:$C$46,2,FALSE))</f>
        <v>1</v>
      </c>
      <c r="CP221" s="28">
        <f>+VLOOKUP(F221,Criterio_Verano!$B$5:$C$7,2,FALSE)</f>
        <v>20</v>
      </c>
      <c r="CQ221" s="24">
        <f>+IF(AA221="SI",Criterio_Verano!$C$10,IF(AB221="SI",Criterio_Verano!$C$13,IF(Z221="SI",Criterio_Verano!$C$11,Criterio_Verano!$D$12)))</f>
        <v>10</v>
      </c>
      <c r="CR221" s="24">
        <f>+IF(S221=0,Criterio_Verano!$C$18,IF(S221&lt;Criterio_Verano!$B$16,Criterio_Verano!$C$16,IF(S221&lt;Criterio_Verano!$B$17,Criterio_Verano!$C$17,Criterio_Verano!$C$18)))+IF(AE221="NO",Criterio_Verano!$F$17,Criterio_Verano!$F$16)</f>
        <v>15</v>
      </c>
      <c r="CS221" s="31">
        <f>+IF(AK221="NO",Criterio_Verano!$C$23,IF(AL221="PERSIANAS",Criterio_Verano!$C$21,Criterio_Verano!$C$22)+IF(AM221="DEFICIENTE",Criterio_Verano!$F$22,Criterio_Verano!$F$21))</f>
        <v>10</v>
      </c>
    </row>
    <row r="222" spans="1:97">
      <c r="A222" s="2" t="s">
        <v>1011</v>
      </c>
      <c r="B222" s="4" t="s">
        <v>1</v>
      </c>
      <c r="C222" s="29">
        <f t="shared" si="8"/>
        <v>82.5</v>
      </c>
      <c r="D222" s="24">
        <f t="shared" si="9"/>
        <v>55</v>
      </c>
      <c r="E222" s="2" t="s">
        <v>140</v>
      </c>
      <c r="F222" s="3">
        <v>3</v>
      </c>
      <c r="G222" s="4" t="s">
        <v>175</v>
      </c>
      <c r="H222" s="4" t="s">
        <v>34</v>
      </c>
      <c r="I222" s="4" t="s">
        <v>1012</v>
      </c>
      <c r="J222" s="29" t="str">
        <f>VLOOKUP(I222,SEV_20000!$B$2:$D$89,3,FALSE)</f>
        <v>Sí</v>
      </c>
      <c r="K222" s="4" t="s">
        <v>1013</v>
      </c>
      <c r="L222" s="4" t="s">
        <v>2</v>
      </c>
      <c r="M222" s="4" t="s">
        <v>1014</v>
      </c>
      <c r="N222" s="4" t="s">
        <v>1015</v>
      </c>
      <c r="O222" s="4" t="s">
        <v>1016</v>
      </c>
      <c r="P222" s="4" t="s">
        <v>1017</v>
      </c>
      <c r="Q222" s="4" t="s">
        <v>3</v>
      </c>
      <c r="R222" s="5" t="s">
        <v>165</v>
      </c>
      <c r="S222" s="4">
        <v>1964</v>
      </c>
      <c r="T222" s="5" t="s">
        <v>1018</v>
      </c>
      <c r="U222" s="5">
        <v>1970</v>
      </c>
      <c r="V222" s="5">
        <v>120</v>
      </c>
      <c r="W222" s="4">
        <v>6</v>
      </c>
      <c r="X222" s="4" t="s">
        <v>4</v>
      </c>
      <c r="Y222" s="4" t="s">
        <v>8</v>
      </c>
      <c r="Z222" s="42" t="s">
        <v>5</v>
      </c>
      <c r="AA222" s="4"/>
      <c r="AB222" s="4" t="s">
        <v>8</v>
      </c>
      <c r="AC222" s="4" t="s">
        <v>8</v>
      </c>
      <c r="AD222" s="4" t="s">
        <v>6</v>
      </c>
      <c r="AE222" s="4" t="s">
        <v>8</v>
      </c>
      <c r="AF222" s="4" t="s">
        <v>22</v>
      </c>
      <c r="AG222" s="4" t="s">
        <v>5</v>
      </c>
      <c r="AH222" s="4" t="s">
        <v>9</v>
      </c>
      <c r="AI222" s="4" t="s">
        <v>8</v>
      </c>
      <c r="AJ222" s="4" t="s">
        <v>11</v>
      </c>
      <c r="AK222" s="4" t="s">
        <v>5</v>
      </c>
      <c r="AL222" s="4" t="s">
        <v>19</v>
      </c>
      <c r="AM222" s="4" t="s">
        <v>24</v>
      </c>
      <c r="AN222" s="4" t="s">
        <v>8</v>
      </c>
      <c r="AO222" s="4" t="s">
        <v>8</v>
      </c>
      <c r="AP222" s="5" t="s">
        <v>11</v>
      </c>
      <c r="AQ222" s="5">
        <v>0</v>
      </c>
      <c r="AR222" s="5">
        <v>0</v>
      </c>
      <c r="AS222" s="4">
        <v>0</v>
      </c>
      <c r="AT222" s="5" t="s">
        <v>11</v>
      </c>
      <c r="AU222" s="4">
        <v>0</v>
      </c>
      <c r="AV222" s="5" t="s">
        <v>5</v>
      </c>
      <c r="AW222" s="4">
        <v>6</v>
      </c>
      <c r="AX222" s="4" t="s">
        <v>8</v>
      </c>
      <c r="AY222" s="5" t="s">
        <v>11</v>
      </c>
      <c r="AZ222" s="4">
        <v>0</v>
      </c>
      <c r="BA222" s="4" t="s">
        <v>13</v>
      </c>
      <c r="BB222" s="5" t="s">
        <v>11</v>
      </c>
      <c r="BC222" s="5">
        <v>0</v>
      </c>
      <c r="BD222" s="4">
        <v>0</v>
      </c>
      <c r="BE222" s="4" t="s">
        <v>8</v>
      </c>
      <c r="BF222" s="4" t="s">
        <v>14</v>
      </c>
      <c r="BG222" s="4" t="s">
        <v>5</v>
      </c>
      <c r="BH222" s="4" t="s">
        <v>8</v>
      </c>
      <c r="BI222" s="4" t="s">
        <v>11</v>
      </c>
      <c r="BJ222" s="4" t="s">
        <v>13</v>
      </c>
      <c r="BK222" s="4" t="s">
        <v>11</v>
      </c>
      <c r="BL222" s="5" t="s">
        <v>11</v>
      </c>
      <c r="BM222" s="5">
        <v>6</v>
      </c>
      <c r="BN222" s="4">
        <v>6</v>
      </c>
      <c r="BO222" s="4" t="s">
        <v>5</v>
      </c>
      <c r="BP222" s="4" t="s">
        <v>8</v>
      </c>
      <c r="BQ222" s="4" t="s">
        <v>11</v>
      </c>
      <c r="BR222" s="4" t="s">
        <v>11</v>
      </c>
      <c r="BS222" s="5" t="s">
        <v>11</v>
      </c>
      <c r="BT222" s="5" t="s">
        <v>11</v>
      </c>
      <c r="BU222" s="5">
        <v>0</v>
      </c>
      <c r="BV222" s="5">
        <v>0</v>
      </c>
      <c r="BW222" s="4">
        <v>0</v>
      </c>
      <c r="BX222" s="5">
        <v>0</v>
      </c>
      <c r="BY222" s="5" t="s">
        <v>5</v>
      </c>
      <c r="BZ222" s="4">
        <v>10</v>
      </c>
      <c r="CA222" s="5">
        <v>0</v>
      </c>
      <c r="CB222" s="4" t="s">
        <v>8</v>
      </c>
      <c r="CC222" s="4">
        <v>0</v>
      </c>
      <c r="CD222" s="4" t="s">
        <v>15</v>
      </c>
      <c r="CE222" s="4" t="s">
        <v>11</v>
      </c>
      <c r="CF222" s="26" t="s">
        <v>15</v>
      </c>
      <c r="CG222" s="35" t="s">
        <v>1657</v>
      </c>
      <c r="CH222" s="27">
        <f>VLOOKUP(E222,Criterio_Invierno!$B$5:$C$8,2,0)</f>
        <v>10</v>
      </c>
      <c r="CI222" s="24">
        <f>+VLOOKUP(F222,Criterio_Invierno!$B$10:$C$13,2,0)</f>
        <v>2.5</v>
      </c>
      <c r="CJ222" s="29">
        <f>+IF(X222="Mañana y tarde",Criterio_Invierno!$C$16,IF(X222="Solo mañana",Criterio_Invierno!$C$15,Criterio_Invierno!$C$17))</f>
        <v>5</v>
      </c>
      <c r="CK222" s="24">
        <f>+IF(S222=0,Criterio_Invierno!$C$22,IF(S222&lt;Criterio_Invierno!$B$20,Criterio_Invierno!$C$20,IF(S222&lt;Criterio_Invierno!$B$21,Criterio_Invierno!$C$21,0)))*IF(AN222="SI",Criterio_Invierno!$F$20,Criterio_Invierno!$F$21)*IF(AI222="SI",Criterio_Invierno!$J$20,Criterio_Invierno!$J$21)</f>
        <v>15</v>
      </c>
      <c r="CL222" s="29">
        <f>(IF(AE222="NO",Criterio_Invierno!$C$25,IF(AE222="SI",Criterio_Invierno!$C$26,0))+VLOOKUP(AF222,Criterio_Invierno!$E$25:$F$29,2,FALSE)+IF(AK222="-",Criterio_Invierno!$I$30,IF(ISERROR(VLOOKUP(CONCATENATE(AL222,"-",AM222),Criterio_Invierno!$H$25:$I$29,2,FALSE)),Criterio_Invierno!$I$29,VLOOKUP(CONCATENATE(AL222,"-",AM222),Criterio_Invierno!$H$25:$I$29,2,FALSE))))*IF(AG222="SI",Criterio_Invierno!$L$25,Criterio_Invierno!$L$26)</f>
        <v>50</v>
      </c>
      <c r="CM222" s="24">
        <f>+IF(AR222&gt;Criterio_Invierno!$B$33,Criterio_Invierno!$C$33,0)+IF(AU222&gt;Criterio_Invierno!$E$33,Criterio_Invierno!$F$33,0)+IF(BG222="NO",Criterio_Invierno!$I$33,0)</f>
        <v>0</v>
      </c>
      <c r="CN222" s="24">
        <f>+IF(V222&gt;=Criterio_Invierno!$B$36,Criterio_Invierno!$C$37,IF(V222&gt;=Criterio_Invierno!$B$35,Criterio_Invierno!$C$36,Criterio_Invierno!$C$35))</f>
        <v>1</v>
      </c>
      <c r="CO222" s="30">
        <f>IF(CD222="-",Criterio_Invierno!$G$40,VLOOKUP(CE222,Criterio_Invierno!$B$39:$C$46,2,FALSE))</f>
        <v>1</v>
      </c>
      <c r="CP222" s="28">
        <f>+VLOOKUP(F222,Criterio_Verano!$B$5:$C$7,2,FALSE)</f>
        <v>20</v>
      </c>
      <c r="CQ222" s="24">
        <f>+IF(AA222="SI",Criterio_Verano!$C$10,IF(AB222="SI",Criterio_Verano!$C$13,IF(Z222="SI",Criterio_Verano!$C$11,Criterio_Verano!$D$12)))</f>
        <v>10</v>
      </c>
      <c r="CR222" s="24">
        <f>+IF(S222=0,Criterio_Verano!$C$18,IF(S222&lt;Criterio_Verano!$B$16,Criterio_Verano!$C$16,IF(S222&lt;Criterio_Verano!$B$17,Criterio_Verano!$C$17,Criterio_Verano!$C$18)))+IF(AE222="NO",Criterio_Verano!$F$17,Criterio_Verano!$F$16)</f>
        <v>15</v>
      </c>
      <c r="CS222" s="31">
        <f>+IF(AK222="NO",Criterio_Verano!$C$23,IF(AL222="PERSIANAS",Criterio_Verano!$C$21,Criterio_Verano!$C$22)+IF(AM222="DEFICIENTE",Criterio_Verano!$F$22,Criterio_Verano!$F$21))</f>
        <v>10</v>
      </c>
    </row>
    <row r="223" spans="1:97">
      <c r="A223" s="2" t="s">
        <v>1011</v>
      </c>
      <c r="B223" s="4" t="s">
        <v>1</v>
      </c>
      <c r="C223" s="29">
        <f t="shared" si="8"/>
        <v>47.5</v>
      </c>
      <c r="D223" s="24">
        <f t="shared" si="9"/>
        <v>55</v>
      </c>
      <c r="E223" s="2" t="s">
        <v>140</v>
      </c>
      <c r="F223" s="3">
        <v>3</v>
      </c>
      <c r="G223" s="4" t="s">
        <v>175</v>
      </c>
      <c r="H223" s="4" t="s">
        <v>34</v>
      </c>
      <c r="I223" s="4" t="s">
        <v>1012</v>
      </c>
      <c r="J223" s="29" t="str">
        <f>VLOOKUP(I223,SEV_20000!$B$2:$D$89,3,FALSE)</f>
        <v>Sí</v>
      </c>
      <c r="K223" s="4" t="s">
        <v>1013</v>
      </c>
      <c r="L223" s="4" t="s">
        <v>2</v>
      </c>
      <c r="M223" s="4" t="s">
        <v>1014</v>
      </c>
      <c r="N223" s="4" t="s">
        <v>1015</v>
      </c>
      <c r="O223" s="4" t="s">
        <v>1016</v>
      </c>
      <c r="P223" s="4" t="s">
        <v>1017</v>
      </c>
      <c r="Q223" s="4" t="s">
        <v>3</v>
      </c>
      <c r="R223" s="5" t="s">
        <v>31</v>
      </c>
      <c r="S223" s="4">
        <v>1964</v>
      </c>
      <c r="T223" s="5" t="s">
        <v>1018</v>
      </c>
      <c r="U223" s="5">
        <v>2016</v>
      </c>
      <c r="V223" s="5">
        <v>42</v>
      </c>
      <c r="W223" s="4">
        <v>4</v>
      </c>
      <c r="X223" s="4" t="s">
        <v>4</v>
      </c>
      <c r="Y223" s="4" t="s">
        <v>8</v>
      </c>
      <c r="Z223" s="38" t="s">
        <v>5</v>
      </c>
      <c r="AA223" s="4"/>
      <c r="AB223" s="4" t="s">
        <v>8</v>
      </c>
      <c r="AC223" s="4" t="s">
        <v>8</v>
      </c>
      <c r="AD223" s="4" t="s">
        <v>17</v>
      </c>
      <c r="AE223" s="4" t="s">
        <v>8</v>
      </c>
      <c r="AF223" s="4" t="s">
        <v>7</v>
      </c>
      <c r="AG223" s="4" t="s">
        <v>8</v>
      </c>
      <c r="AH223" s="4" t="s">
        <v>18</v>
      </c>
      <c r="AI223" s="4" t="s">
        <v>8</v>
      </c>
      <c r="AJ223" s="4" t="s">
        <v>11</v>
      </c>
      <c r="AK223" s="4" t="s">
        <v>5</v>
      </c>
      <c r="AL223" s="4" t="s">
        <v>19</v>
      </c>
      <c r="AM223" s="4" t="s">
        <v>24</v>
      </c>
      <c r="AN223" s="4" t="s">
        <v>8</v>
      </c>
      <c r="AO223" s="4" t="s">
        <v>8</v>
      </c>
      <c r="AP223" s="5" t="s">
        <v>11</v>
      </c>
      <c r="AQ223" s="5">
        <v>0</v>
      </c>
      <c r="AR223" s="5">
        <v>0</v>
      </c>
      <c r="AS223" s="4">
        <v>0</v>
      </c>
      <c r="AT223" s="5" t="s">
        <v>11</v>
      </c>
      <c r="AU223" s="4">
        <v>0</v>
      </c>
      <c r="AV223" s="5" t="s">
        <v>5</v>
      </c>
      <c r="AW223" s="4">
        <v>4</v>
      </c>
      <c r="AX223" s="4" t="s">
        <v>8</v>
      </c>
      <c r="AY223" s="5" t="s">
        <v>11</v>
      </c>
      <c r="AZ223" s="4">
        <v>0</v>
      </c>
      <c r="BA223" s="4" t="s">
        <v>13</v>
      </c>
      <c r="BB223" s="5" t="s">
        <v>11</v>
      </c>
      <c r="BC223" s="5">
        <v>0</v>
      </c>
      <c r="BD223" s="4">
        <v>0</v>
      </c>
      <c r="BE223" s="4" t="s">
        <v>8</v>
      </c>
      <c r="BF223" s="4" t="s">
        <v>14</v>
      </c>
      <c r="BG223" s="4" t="s">
        <v>5</v>
      </c>
      <c r="BH223" s="4" t="s">
        <v>8</v>
      </c>
      <c r="BI223" s="4" t="s">
        <v>11</v>
      </c>
      <c r="BJ223" s="4" t="s">
        <v>13</v>
      </c>
      <c r="BK223" s="4" t="s">
        <v>11</v>
      </c>
      <c r="BL223" s="5" t="s">
        <v>11</v>
      </c>
      <c r="BM223" s="5">
        <v>2</v>
      </c>
      <c r="BN223" s="4">
        <v>2</v>
      </c>
      <c r="BO223" s="4" t="s">
        <v>8</v>
      </c>
      <c r="BP223" s="4" t="s">
        <v>11</v>
      </c>
      <c r="BQ223" s="4" t="s">
        <v>11</v>
      </c>
      <c r="BR223" s="4" t="s">
        <v>11</v>
      </c>
      <c r="BS223" s="5" t="s">
        <v>11</v>
      </c>
      <c r="BT223" s="5" t="s">
        <v>11</v>
      </c>
      <c r="BU223" s="5">
        <v>0</v>
      </c>
      <c r="BV223" s="5">
        <v>0</v>
      </c>
      <c r="BW223" s="4">
        <v>0</v>
      </c>
      <c r="BX223" s="5">
        <v>0</v>
      </c>
      <c r="BY223" s="5" t="s">
        <v>11</v>
      </c>
      <c r="BZ223" s="4">
        <v>0</v>
      </c>
      <c r="CA223" s="5">
        <v>0</v>
      </c>
      <c r="CB223" s="4" t="s">
        <v>8</v>
      </c>
      <c r="CC223" s="4">
        <v>0</v>
      </c>
      <c r="CD223" s="4" t="s">
        <v>15</v>
      </c>
      <c r="CE223" s="4" t="s">
        <v>11</v>
      </c>
      <c r="CF223" s="26" t="s">
        <v>15</v>
      </c>
      <c r="CG223" s="35" t="s">
        <v>1667</v>
      </c>
      <c r="CH223" s="27">
        <f>VLOOKUP(E223,Criterio_Invierno!$B$5:$C$8,2,0)</f>
        <v>10</v>
      </c>
      <c r="CI223" s="24">
        <f>+VLOOKUP(F223,Criterio_Invierno!$B$10:$C$13,2,0)</f>
        <v>2.5</v>
      </c>
      <c r="CJ223" s="29">
        <f>+IF(X223="Mañana y tarde",Criterio_Invierno!$C$16,IF(X223="Solo mañana",Criterio_Invierno!$C$15,Criterio_Invierno!$C$17))</f>
        <v>5</v>
      </c>
      <c r="CK223" s="24">
        <f>+IF(S223=0,Criterio_Invierno!$C$22,IF(S223&lt;Criterio_Invierno!$B$20,Criterio_Invierno!$C$20,IF(S223&lt;Criterio_Invierno!$B$21,Criterio_Invierno!$C$21,0)))*IF(AN223="SI",Criterio_Invierno!$F$20,Criterio_Invierno!$F$21)*IF(AI223="SI",Criterio_Invierno!$J$20,Criterio_Invierno!$J$21)</f>
        <v>15</v>
      </c>
      <c r="CL223" s="29">
        <f>(IF(AE223="NO",Criterio_Invierno!$C$25,IF(AE223="SI",Criterio_Invierno!$C$26,0))+VLOOKUP(AF223,Criterio_Invierno!$E$25:$F$29,2,FALSE)+IF(AK223="-",Criterio_Invierno!$I$30,IF(ISERROR(VLOOKUP(CONCATENATE(AL223,"-",AM223),Criterio_Invierno!$H$25:$I$29,2,FALSE)),Criterio_Invierno!$I$29,VLOOKUP(CONCATENATE(AL223,"-",AM223),Criterio_Invierno!$H$25:$I$29,2,FALSE))))*IF(AG223="SI",Criterio_Invierno!$L$25,Criterio_Invierno!$L$26)</f>
        <v>15</v>
      </c>
      <c r="CM223" s="24">
        <f>+IF(AR223&gt;Criterio_Invierno!$B$33,Criterio_Invierno!$C$33,0)+IF(AU223&gt;Criterio_Invierno!$E$33,Criterio_Invierno!$F$33,0)+IF(BG223="NO",Criterio_Invierno!$I$33,0)</f>
        <v>0</v>
      </c>
      <c r="CN223" s="24">
        <f>+IF(V223&gt;=Criterio_Invierno!$B$36,Criterio_Invierno!$C$37,IF(V223&gt;=Criterio_Invierno!$B$35,Criterio_Invierno!$C$36,Criterio_Invierno!$C$35))</f>
        <v>1</v>
      </c>
      <c r="CO223" s="30">
        <f>IF(CD223="-",Criterio_Invierno!$G$40,VLOOKUP(CE223,Criterio_Invierno!$B$39:$C$46,2,FALSE))</f>
        <v>1</v>
      </c>
      <c r="CP223" s="28">
        <f>+VLOOKUP(F223,Criterio_Verano!$B$5:$C$7,2,FALSE)</f>
        <v>20</v>
      </c>
      <c r="CQ223" s="24">
        <f>+IF(AA223="SI",Criterio_Verano!$C$10,IF(AB223="SI",Criterio_Verano!$C$13,IF(Z223="SI",Criterio_Verano!$C$11,Criterio_Verano!$D$12)))</f>
        <v>10</v>
      </c>
      <c r="CR223" s="24">
        <f>+IF(S223=0,Criterio_Verano!$C$18,IF(S223&lt;Criterio_Verano!$B$16,Criterio_Verano!$C$16,IF(S223&lt;Criterio_Verano!$B$17,Criterio_Verano!$C$17,Criterio_Verano!$C$18)))+IF(AE223="NO",Criterio_Verano!$F$17,Criterio_Verano!$F$16)</f>
        <v>15</v>
      </c>
      <c r="CS223" s="31">
        <f>+IF(AK223="NO",Criterio_Verano!$C$23,IF(AL223="PERSIANAS",Criterio_Verano!$C$21,Criterio_Verano!$C$22)+IF(AM223="DEFICIENTE",Criterio_Verano!$F$22,Criterio_Verano!$F$21))</f>
        <v>10</v>
      </c>
    </row>
    <row r="224" spans="1:97">
      <c r="A224" s="2" t="s">
        <v>1011</v>
      </c>
      <c r="B224" s="4" t="s">
        <v>1</v>
      </c>
      <c r="C224" s="29">
        <f t="shared" si="8"/>
        <v>47.5</v>
      </c>
      <c r="D224" s="24">
        <f t="shared" si="9"/>
        <v>55</v>
      </c>
      <c r="E224" s="2" t="s">
        <v>140</v>
      </c>
      <c r="F224" s="3">
        <v>3</v>
      </c>
      <c r="G224" s="4" t="s">
        <v>175</v>
      </c>
      <c r="H224" s="4" t="s">
        <v>34</v>
      </c>
      <c r="I224" s="4" t="s">
        <v>1012</v>
      </c>
      <c r="J224" s="29" t="str">
        <f>VLOOKUP(I224,SEV_20000!$B$2:$D$89,3,FALSE)</f>
        <v>Sí</v>
      </c>
      <c r="K224" s="4" t="s">
        <v>1013</v>
      </c>
      <c r="L224" s="4" t="s">
        <v>2</v>
      </c>
      <c r="M224" s="4" t="s">
        <v>1014</v>
      </c>
      <c r="N224" s="4" t="s">
        <v>1015</v>
      </c>
      <c r="O224" s="4" t="s">
        <v>1016</v>
      </c>
      <c r="P224" s="4" t="s">
        <v>1017</v>
      </c>
      <c r="Q224" s="4" t="s">
        <v>3</v>
      </c>
      <c r="R224" s="5" t="s">
        <v>32</v>
      </c>
      <c r="S224" s="4">
        <v>1964</v>
      </c>
      <c r="T224" s="5" t="s">
        <v>1018</v>
      </c>
      <c r="U224" s="5">
        <v>2014</v>
      </c>
      <c r="V224" s="5">
        <v>63</v>
      </c>
      <c r="W224" s="4">
        <v>3</v>
      </c>
      <c r="X224" s="4" t="s">
        <v>4</v>
      </c>
      <c r="Y224" s="4" t="s">
        <v>8</v>
      </c>
      <c r="Z224" s="42" t="s">
        <v>5</v>
      </c>
      <c r="AA224" s="4"/>
      <c r="AB224" s="4" t="s">
        <v>8</v>
      </c>
      <c r="AC224" s="4" t="s">
        <v>8</v>
      </c>
      <c r="AD224" s="4" t="s">
        <v>17</v>
      </c>
      <c r="AE224" s="4" t="s">
        <v>8</v>
      </c>
      <c r="AF224" s="4" t="s">
        <v>7</v>
      </c>
      <c r="AG224" s="4" t="s">
        <v>8</v>
      </c>
      <c r="AH224" s="4" t="s">
        <v>18</v>
      </c>
      <c r="AI224" s="4" t="s">
        <v>8</v>
      </c>
      <c r="AJ224" s="4" t="s">
        <v>11</v>
      </c>
      <c r="AK224" s="4" t="s">
        <v>5</v>
      </c>
      <c r="AL224" s="4" t="s">
        <v>19</v>
      </c>
      <c r="AM224" s="4" t="s">
        <v>24</v>
      </c>
      <c r="AN224" s="4" t="s">
        <v>8</v>
      </c>
      <c r="AO224" s="4" t="s">
        <v>8</v>
      </c>
      <c r="AP224" s="5" t="s">
        <v>11</v>
      </c>
      <c r="AQ224" s="5">
        <v>0</v>
      </c>
      <c r="AR224" s="5">
        <v>0</v>
      </c>
      <c r="AS224" s="4">
        <v>0</v>
      </c>
      <c r="AT224" s="5" t="s">
        <v>11</v>
      </c>
      <c r="AU224" s="4">
        <v>0</v>
      </c>
      <c r="AV224" s="5" t="s">
        <v>5</v>
      </c>
      <c r="AW224" s="4">
        <v>6</v>
      </c>
      <c r="AX224" s="4" t="s">
        <v>8</v>
      </c>
      <c r="AY224" s="5" t="s">
        <v>11</v>
      </c>
      <c r="AZ224" s="4">
        <v>0</v>
      </c>
      <c r="BA224" s="4" t="s">
        <v>13</v>
      </c>
      <c r="BB224" s="5" t="s">
        <v>11</v>
      </c>
      <c r="BC224" s="5">
        <v>0</v>
      </c>
      <c r="BD224" s="4">
        <v>0</v>
      </c>
      <c r="BE224" s="4" t="s">
        <v>8</v>
      </c>
      <c r="BF224" s="4" t="s">
        <v>14</v>
      </c>
      <c r="BG224" s="4" t="s">
        <v>5</v>
      </c>
      <c r="BH224" s="4" t="s">
        <v>8</v>
      </c>
      <c r="BI224" s="4" t="s">
        <v>11</v>
      </c>
      <c r="BJ224" s="4" t="s">
        <v>13</v>
      </c>
      <c r="BK224" s="4" t="s">
        <v>11</v>
      </c>
      <c r="BL224" s="5" t="s">
        <v>11</v>
      </c>
      <c r="BM224" s="5">
        <v>3</v>
      </c>
      <c r="BN224" s="4">
        <v>2</v>
      </c>
      <c r="BO224" s="4" t="s">
        <v>8</v>
      </c>
      <c r="BP224" s="4" t="s">
        <v>11</v>
      </c>
      <c r="BQ224" s="4" t="s">
        <v>11</v>
      </c>
      <c r="BR224" s="4" t="s">
        <v>11</v>
      </c>
      <c r="BS224" s="5" t="s">
        <v>11</v>
      </c>
      <c r="BT224" s="5" t="s">
        <v>11</v>
      </c>
      <c r="BU224" s="5">
        <v>0</v>
      </c>
      <c r="BV224" s="5">
        <v>0</v>
      </c>
      <c r="BW224" s="4">
        <v>0</v>
      </c>
      <c r="BX224" s="5">
        <v>0</v>
      </c>
      <c r="BY224" s="5" t="s">
        <v>11</v>
      </c>
      <c r="BZ224" s="4">
        <v>0</v>
      </c>
      <c r="CA224" s="5">
        <v>0</v>
      </c>
      <c r="CB224" s="4" t="s">
        <v>8</v>
      </c>
      <c r="CC224" s="4">
        <v>0</v>
      </c>
      <c r="CD224" s="4" t="s">
        <v>15</v>
      </c>
      <c r="CE224" s="4" t="s">
        <v>11</v>
      </c>
      <c r="CF224" s="26" t="s">
        <v>15</v>
      </c>
      <c r="CG224" s="35" t="s">
        <v>1668</v>
      </c>
      <c r="CH224" s="27">
        <f>VLOOKUP(E224,Criterio_Invierno!$B$5:$C$8,2,0)</f>
        <v>10</v>
      </c>
      <c r="CI224" s="24">
        <f>+VLOOKUP(F224,Criterio_Invierno!$B$10:$C$13,2,0)</f>
        <v>2.5</v>
      </c>
      <c r="CJ224" s="29">
        <f>+IF(X224="Mañana y tarde",Criterio_Invierno!$C$16,IF(X224="Solo mañana",Criterio_Invierno!$C$15,Criterio_Invierno!$C$17))</f>
        <v>5</v>
      </c>
      <c r="CK224" s="24">
        <f>+IF(S224=0,Criterio_Invierno!$C$22,IF(S224&lt;Criterio_Invierno!$B$20,Criterio_Invierno!$C$20,IF(S224&lt;Criterio_Invierno!$B$21,Criterio_Invierno!$C$21,0)))*IF(AN224="SI",Criterio_Invierno!$F$20,Criterio_Invierno!$F$21)*IF(AI224="SI",Criterio_Invierno!$J$20,Criterio_Invierno!$J$21)</f>
        <v>15</v>
      </c>
      <c r="CL224" s="29">
        <f>(IF(AE224="NO",Criterio_Invierno!$C$25,IF(AE224="SI",Criterio_Invierno!$C$26,0))+VLOOKUP(AF224,Criterio_Invierno!$E$25:$F$29,2,FALSE)+IF(AK224="-",Criterio_Invierno!$I$30,IF(ISERROR(VLOOKUP(CONCATENATE(AL224,"-",AM224),Criterio_Invierno!$H$25:$I$29,2,FALSE)),Criterio_Invierno!$I$29,VLOOKUP(CONCATENATE(AL224,"-",AM224),Criterio_Invierno!$H$25:$I$29,2,FALSE))))*IF(AG224="SI",Criterio_Invierno!$L$25,Criterio_Invierno!$L$26)</f>
        <v>15</v>
      </c>
      <c r="CM224" s="24">
        <f>+IF(AR224&gt;Criterio_Invierno!$B$33,Criterio_Invierno!$C$33,0)+IF(AU224&gt;Criterio_Invierno!$E$33,Criterio_Invierno!$F$33,0)+IF(BG224="NO",Criterio_Invierno!$I$33,0)</f>
        <v>0</v>
      </c>
      <c r="CN224" s="24">
        <f>+IF(V224&gt;=Criterio_Invierno!$B$36,Criterio_Invierno!$C$37,IF(V224&gt;=Criterio_Invierno!$B$35,Criterio_Invierno!$C$36,Criterio_Invierno!$C$35))</f>
        <v>1</v>
      </c>
      <c r="CO224" s="30">
        <f>IF(CD224="-",Criterio_Invierno!$G$40,VLOOKUP(CE224,Criterio_Invierno!$B$39:$C$46,2,FALSE))</f>
        <v>1</v>
      </c>
      <c r="CP224" s="28">
        <f>+VLOOKUP(F224,Criterio_Verano!$B$5:$C$7,2,FALSE)</f>
        <v>20</v>
      </c>
      <c r="CQ224" s="24">
        <f>+IF(AA224="SI",Criterio_Verano!$C$10,IF(AB224="SI",Criterio_Verano!$C$13,IF(Z224="SI",Criterio_Verano!$C$11,Criterio_Verano!$D$12)))</f>
        <v>10</v>
      </c>
      <c r="CR224" s="24">
        <f>+IF(S224=0,Criterio_Verano!$C$18,IF(S224&lt;Criterio_Verano!$B$16,Criterio_Verano!$C$16,IF(S224&lt;Criterio_Verano!$B$17,Criterio_Verano!$C$17,Criterio_Verano!$C$18)))+IF(AE224="NO",Criterio_Verano!$F$17,Criterio_Verano!$F$16)</f>
        <v>15</v>
      </c>
      <c r="CS224" s="31">
        <f>+IF(AK224="NO",Criterio_Verano!$C$23,IF(AL224="PERSIANAS",Criterio_Verano!$C$21,Criterio_Verano!$C$22)+IF(AM224="DEFICIENTE",Criterio_Verano!$F$22,Criterio_Verano!$F$21))</f>
        <v>10</v>
      </c>
    </row>
    <row r="225" spans="1:97">
      <c r="A225" s="2" t="s">
        <v>353</v>
      </c>
      <c r="B225" s="4" t="s">
        <v>1</v>
      </c>
      <c r="C225" s="29">
        <f t="shared" ref="C225:C269" si="10">+(CH225+CI225+CJ225+CK225+CL225+CM225)*CN225*CO225</f>
        <v>107.5</v>
      </c>
      <c r="D225" s="24">
        <f t="shared" ref="D225:D269" si="11">+CP225+CQ225+CR225+CS225</f>
        <v>55</v>
      </c>
      <c r="E225" s="2" t="s">
        <v>140</v>
      </c>
      <c r="F225" s="3">
        <v>3</v>
      </c>
      <c r="G225" s="4" t="s">
        <v>354</v>
      </c>
      <c r="H225" s="4" t="s">
        <v>34</v>
      </c>
      <c r="I225" s="4" t="s">
        <v>355</v>
      </c>
      <c r="J225" s="29" t="str">
        <f>VLOOKUP(I225,SEV_20000!$B$2:$D$89,3,FALSE)</f>
        <v>Sí</v>
      </c>
      <c r="K225" s="4" t="s">
        <v>356</v>
      </c>
      <c r="L225" s="4" t="s">
        <v>41</v>
      </c>
      <c r="M225" s="4" t="s">
        <v>357</v>
      </c>
      <c r="N225" s="4" t="s">
        <v>358</v>
      </c>
      <c r="O225" s="4" t="s">
        <v>359</v>
      </c>
      <c r="P225" s="4" t="s">
        <v>360</v>
      </c>
      <c r="Q225" s="4" t="s">
        <v>30</v>
      </c>
      <c r="R225" s="5" t="s">
        <v>361</v>
      </c>
      <c r="S225" s="4">
        <v>1957</v>
      </c>
      <c r="T225" s="5" t="s">
        <v>362</v>
      </c>
      <c r="U225" s="5">
        <v>0</v>
      </c>
      <c r="V225" s="5">
        <v>47</v>
      </c>
      <c r="W225" s="4">
        <v>6</v>
      </c>
      <c r="X225" s="4" t="s">
        <v>4</v>
      </c>
      <c r="Y225" s="4" t="s">
        <v>5</v>
      </c>
      <c r="Z225" s="42" t="s">
        <v>5</v>
      </c>
      <c r="AA225" s="4"/>
      <c r="AB225" s="4" t="s">
        <v>8</v>
      </c>
      <c r="AC225" s="4" t="s">
        <v>8</v>
      </c>
      <c r="AD225" s="4" t="s">
        <v>6</v>
      </c>
      <c r="AE225" s="4" t="s">
        <v>8</v>
      </c>
      <c r="AF225" s="4" t="s">
        <v>7</v>
      </c>
      <c r="AG225" s="4" t="s">
        <v>5</v>
      </c>
      <c r="AH225" s="4" t="s">
        <v>18</v>
      </c>
      <c r="AI225" s="4" t="s">
        <v>5</v>
      </c>
      <c r="AJ225" s="4" t="s">
        <v>10</v>
      </c>
      <c r="AK225" s="4" t="s">
        <v>5</v>
      </c>
      <c r="AL225" s="4" t="s">
        <v>19</v>
      </c>
      <c r="AM225" s="4" t="s">
        <v>24</v>
      </c>
      <c r="AN225" s="4" t="s">
        <v>5</v>
      </c>
      <c r="AO225" s="4" t="s">
        <v>5</v>
      </c>
      <c r="AP225" s="5" t="s">
        <v>21</v>
      </c>
      <c r="AQ225" s="5">
        <v>2000</v>
      </c>
      <c r="AR225" s="5">
        <v>1</v>
      </c>
      <c r="AS225" s="4">
        <v>6</v>
      </c>
      <c r="AT225" s="5" t="s">
        <v>5</v>
      </c>
      <c r="AU225" s="4">
        <v>0</v>
      </c>
      <c r="AV225" s="5" t="s">
        <v>8</v>
      </c>
      <c r="AW225" s="4">
        <v>0</v>
      </c>
      <c r="AX225" s="4" t="s">
        <v>8</v>
      </c>
      <c r="AY225" s="5" t="s">
        <v>11</v>
      </c>
      <c r="AZ225" s="4">
        <v>0</v>
      </c>
      <c r="BA225" s="4" t="s">
        <v>13</v>
      </c>
      <c r="BB225" s="5" t="s">
        <v>11</v>
      </c>
      <c r="BC225" s="5">
        <v>0</v>
      </c>
      <c r="BD225" s="4">
        <v>0</v>
      </c>
      <c r="BE225" s="4" t="s">
        <v>8</v>
      </c>
      <c r="BF225" s="4" t="s">
        <v>14</v>
      </c>
      <c r="BG225" s="4" t="s">
        <v>5</v>
      </c>
      <c r="BH225" s="4" t="s">
        <v>8</v>
      </c>
      <c r="BI225" s="4" t="s">
        <v>11</v>
      </c>
      <c r="BJ225" s="4" t="s">
        <v>13</v>
      </c>
      <c r="BK225" s="4" t="s">
        <v>11</v>
      </c>
      <c r="BL225" s="5" t="s">
        <v>11</v>
      </c>
      <c r="BM225" s="5">
        <v>1</v>
      </c>
      <c r="BN225" s="4">
        <v>3</v>
      </c>
      <c r="BO225" s="4" t="s">
        <v>8</v>
      </c>
      <c r="BP225" s="4" t="s">
        <v>11</v>
      </c>
      <c r="BQ225" s="4" t="s">
        <v>11</v>
      </c>
      <c r="BR225" s="4" t="s">
        <v>11</v>
      </c>
      <c r="BS225" s="5" t="s">
        <v>11</v>
      </c>
      <c r="BT225" s="5" t="s">
        <v>11</v>
      </c>
      <c r="BU225" s="5">
        <v>0</v>
      </c>
      <c r="BV225" s="5">
        <v>0</v>
      </c>
      <c r="BW225" s="4">
        <v>0</v>
      </c>
      <c r="BX225" s="5">
        <v>0</v>
      </c>
      <c r="BY225" s="5" t="s">
        <v>11</v>
      </c>
      <c r="BZ225" s="4">
        <v>0</v>
      </c>
      <c r="CA225" s="5">
        <v>0</v>
      </c>
      <c r="CB225" s="4" t="s">
        <v>8</v>
      </c>
      <c r="CC225" s="4">
        <v>0</v>
      </c>
      <c r="CD225" s="4" t="s">
        <v>8</v>
      </c>
      <c r="CE225" s="4" t="s">
        <v>11</v>
      </c>
      <c r="CF225" s="26" t="s">
        <v>8</v>
      </c>
      <c r="CG225" s="35" t="s">
        <v>1550</v>
      </c>
      <c r="CH225" s="27">
        <f>VLOOKUP(E225,Criterio_Invierno!$B$5:$C$8,2,0)</f>
        <v>10</v>
      </c>
      <c r="CI225" s="24">
        <f>+VLOOKUP(F225,Criterio_Invierno!$B$10:$C$13,2,0)</f>
        <v>2.5</v>
      </c>
      <c r="CJ225" s="29">
        <f>+IF(X225="Mañana y tarde",Criterio_Invierno!$C$16,IF(X225="Solo mañana",Criterio_Invierno!$C$15,Criterio_Invierno!$C$17))</f>
        <v>5</v>
      </c>
      <c r="CK225" s="24">
        <f>+IF(S225=0,Criterio_Invierno!$C$22,IF(S225&lt;Criterio_Invierno!$B$20,Criterio_Invierno!$C$20,IF(S225&lt;Criterio_Invierno!$B$21,Criterio_Invierno!$C$21,0)))*IF(AN225="SI",Criterio_Invierno!$F$20,Criterio_Invierno!$F$21)*IF(AI225="SI",Criterio_Invierno!$J$20,Criterio_Invierno!$J$21)</f>
        <v>60</v>
      </c>
      <c r="CL225" s="29">
        <f>(IF(AE225="NO",Criterio_Invierno!$C$25,IF(AE225="SI",Criterio_Invierno!$C$26,0))+VLOOKUP(AF225,Criterio_Invierno!$E$25:$F$29,2,FALSE)+IF(AK225="-",Criterio_Invierno!$I$30,IF(ISERROR(VLOOKUP(CONCATENATE(AL225,"-",AM225),Criterio_Invierno!$H$25:$I$29,2,FALSE)),Criterio_Invierno!$I$29,VLOOKUP(CONCATENATE(AL225,"-",AM225),Criterio_Invierno!$H$25:$I$29,2,FALSE))))*IF(AG225="SI",Criterio_Invierno!$L$25,Criterio_Invierno!$L$26)</f>
        <v>30</v>
      </c>
      <c r="CM225" s="24">
        <f>+IF(AR225&gt;Criterio_Invierno!$B$33,Criterio_Invierno!$C$33,0)+IF(AU225&gt;Criterio_Invierno!$E$33,Criterio_Invierno!$F$33,0)+IF(BG225="NO",Criterio_Invierno!$I$33,0)</f>
        <v>0</v>
      </c>
      <c r="CN225" s="24">
        <f>+IF(V225&gt;=Criterio_Invierno!$B$36,Criterio_Invierno!$C$37,IF(V225&gt;=Criterio_Invierno!$B$35,Criterio_Invierno!$C$36,Criterio_Invierno!$C$35))</f>
        <v>1</v>
      </c>
      <c r="CO225" s="30">
        <f>IF(CD225="-",Criterio_Invierno!$G$40,VLOOKUP(CE225,Criterio_Invierno!$B$39:$C$46,2,FALSE))</f>
        <v>1</v>
      </c>
      <c r="CP225" s="28">
        <f>+VLOOKUP(F225,Criterio_Verano!$B$5:$C$7,2,FALSE)</f>
        <v>20</v>
      </c>
      <c r="CQ225" s="24">
        <f>+IF(AA225="SI",Criterio_Verano!$C$10,IF(AB225="SI",Criterio_Verano!$C$13,IF(Z225="SI",Criterio_Verano!$C$11,Criterio_Verano!$D$12)))</f>
        <v>10</v>
      </c>
      <c r="CR225" s="24">
        <f>+IF(S225=0,Criterio_Verano!$C$18,IF(S225&lt;Criterio_Verano!$B$16,Criterio_Verano!$C$16,IF(S225&lt;Criterio_Verano!$B$17,Criterio_Verano!$C$17,Criterio_Verano!$C$18)))+IF(AE225="NO",Criterio_Verano!$F$17,Criterio_Verano!$F$16)</f>
        <v>15</v>
      </c>
      <c r="CS225" s="31">
        <f>+IF(AK225="NO",Criterio_Verano!$C$23,IF(AL225="PERSIANAS",Criterio_Verano!$C$21,Criterio_Verano!$C$22)+IF(AM225="DEFICIENTE",Criterio_Verano!$F$22,Criterio_Verano!$F$21))</f>
        <v>10</v>
      </c>
    </row>
    <row r="226" spans="1:97">
      <c r="A226" s="2" t="s">
        <v>768</v>
      </c>
      <c r="B226" s="4" t="s">
        <v>1</v>
      </c>
      <c r="C226" s="29">
        <f t="shared" si="10"/>
        <v>150</v>
      </c>
      <c r="D226" s="24">
        <f t="shared" si="11"/>
        <v>55</v>
      </c>
      <c r="E226" s="2" t="s">
        <v>139</v>
      </c>
      <c r="F226" s="3">
        <v>3</v>
      </c>
      <c r="G226" s="4" t="s">
        <v>383</v>
      </c>
      <c r="H226" s="4" t="s">
        <v>34</v>
      </c>
      <c r="I226" s="4" t="s">
        <v>475</v>
      </c>
      <c r="J226" s="29" t="str">
        <f>VLOOKUP(I226,SEV_20000!$B$2:$D$89,3,FALSE)</f>
        <v>Sí</v>
      </c>
      <c r="K226" s="4" t="s">
        <v>769</v>
      </c>
      <c r="L226" s="4" t="s">
        <v>2</v>
      </c>
      <c r="M226" s="4" t="s">
        <v>770</v>
      </c>
      <c r="N226" s="4" t="s">
        <v>771</v>
      </c>
      <c r="O226" s="4" t="s">
        <v>772</v>
      </c>
      <c r="P226" s="4" t="s">
        <v>773</v>
      </c>
      <c r="Q226" s="4" t="s">
        <v>3</v>
      </c>
      <c r="R226" s="5" t="s">
        <v>775</v>
      </c>
      <c r="S226" s="4">
        <v>1975</v>
      </c>
      <c r="T226" s="5" t="s">
        <v>13</v>
      </c>
      <c r="U226" s="5">
        <v>2014</v>
      </c>
      <c r="V226" s="5">
        <v>300</v>
      </c>
      <c r="W226" s="4">
        <v>20</v>
      </c>
      <c r="X226" s="4" t="s">
        <v>4</v>
      </c>
      <c r="Y226" s="4" t="s">
        <v>5</v>
      </c>
      <c r="Z226" s="42" t="s">
        <v>5</v>
      </c>
      <c r="AA226" s="4"/>
      <c r="AB226" s="4" t="s">
        <v>5</v>
      </c>
      <c r="AC226" s="4" t="s">
        <v>5</v>
      </c>
      <c r="AD226" s="4" t="s">
        <v>6</v>
      </c>
      <c r="AE226" s="4" t="s">
        <v>8</v>
      </c>
      <c r="AF226" s="4" t="s">
        <v>7</v>
      </c>
      <c r="AG226" s="4" t="s">
        <v>8</v>
      </c>
      <c r="AH226" s="4" t="s">
        <v>9</v>
      </c>
      <c r="AI226" s="4" t="s">
        <v>5</v>
      </c>
      <c r="AJ226" s="4" t="s">
        <v>10</v>
      </c>
      <c r="AK226" s="4" t="s">
        <v>5</v>
      </c>
      <c r="AL226" s="4" t="s">
        <v>27</v>
      </c>
      <c r="AM226" s="4" t="s">
        <v>24</v>
      </c>
      <c r="AN226" s="4" t="s">
        <v>5</v>
      </c>
      <c r="AO226" s="4" t="s">
        <v>5</v>
      </c>
      <c r="AP226" s="5" t="s">
        <v>21</v>
      </c>
      <c r="AQ226" s="5">
        <v>2000</v>
      </c>
      <c r="AR226" s="5">
        <v>2</v>
      </c>
      <c r="AS226" s="4">
        <v>4</v>
      </c>
      <c r="AT226" s="5" t="s">
        <v>5</v>
      </c>
      <c r="AU226" s="4">
        <v>4</v>
      </c>
      <c r="AV226" s="5" t="s">
        <v>5</v>
      </c>
      <c r="AW226" s="4">
        <v>3</v>
      </c>
      <c r="AX226" s="4" t="s">
        <v>5</v>
      </c>
      <c r="AY226" s="5" t="s">
        <v>26</v>
      </c>
      <c r="AZ226" s="4">
        <v>20</v>
      </c>
      <c r="BA226" s="4" t="s">
        <v>5</v>
      </c>
      <c r="BB226" s="5" t="s">
        <v>5</v>
      </c>
      <c r="BC226" s="5">
        <v>2</v>
      </c>
      <c r="BD226" s="4">
        <v>6</v>
      </c>
      <c r="BE226" s="4" t="s">
        <v>8</v>
      </c>
      <c r="BF226" s="4" t="s">
        <v>14</v>
      </c>
      <c r="BG226" s="4" t="s">
        <v>5</v>
      </c>
      <c r="BH226" s="4" t="s">
        <v>8</v>
      </c>
      <c r="BI226" s="4" t="s">
        <v>11</v>
      </c>
      <c r="BJ226" s="4" t="s">
        <v>13</v>
      </c>
      <c r="BK226" s="4" t="s">
        <v>11</v>
      </c>
      <c r="BL226" s="5" t="s">
        <v>11</v>
      </c>
      <c r="BM226" s="5">
        <v>5</v>
      </c>
      <c r="BN226" s="4">
        <v>8</v>
      </c>
      <c r="BO226" s="4" t="s">
        <v>8</v>
      </c>
      <c r="BP226" s="4" t="s">
        <v>11</v>
      </c>
      <c r="BQ226" s="4" t="s">
        <v>11</v>
      </c>
      <c r="BR226" s="4" t="s">
        <v>11</v>
      </c>
      <c r="BS226" s="5" t="s">
        <v>11</v>
      </c>
      <c r="BT226" s="5" t="s">
        <v>11</v>
      </c>
      <c r="BU226" s="5">
        <v>0</v>
      </c>
      <c r="BV226" s="5">
        <v>0</v>
      </c>
      <c r="BW226" s="4">
        <v>0</v>
      </c>
      <c r="BX226" s="5">
        <v>0</v>
      </c>
      <c r="BY226" s="5" t="s">
        <v>11</v>
      </c>
      <c r="BZ226" s="4">
        <v>0</v>
      </c>
      <c r="CA226" s="5">
        <v>0</v>
      </c>
      <c r="CB226" s="4" t="s">
        <v>8</v>
      </c>
      <c r="CC226" s="4">
        <v>0</v>
      </c>
      <c r="CD226" s="4" t="s">
        <v>15</v>
      </c>
      <c r="CE226" s="4" t="s">
        <v>11</v>
      </c>
      <c r="CF226" s="26" t="s">
        <v>15</v>
      </c>
      <c r="CG226" s="35" t="s">
        <v>1619</v>
      </c>
      <c r="CH226" s="27">
        <f>VLOOKUP(E226,Criterio_Invierno!$B$5:$C$8,2,0)</f>
        <v>7.5</v>
      </c>
      <c r="CI226" s="24">
        <f>+VLOOKUP(F226,Criterio_Invierno!$B$10:$C$13,2,0)</f>
        <v>2.5</v>
      </c>
      <c r="CJ226" s="29">
        <f>+IF(X226="Mañana y tarde",Criterio_Invierno!$C$16,IF(X226="Solo mañana",Criterio_Invierno!$C$15,Criterio_Invierno!$C$17))</f>
        <v>5</v>
      </c>
      <c r="CK226" s="24">
        <f>+IF(S226=0,Criterio_Invierno!$C$22,IF(S226&lt;Criterio_Invierno!$B$20,Criterio_Invierno!$C$20,IF(S226&lt;Criterio_Invierno!$B$21,Criterio_Invierno!$C$21,0)))*IF(AN226="SI",Criterio_Invierno!$F$20,Criterio_Invierno!$F$21)*IF(AI226="SI",Criterio_Invierno!$J$20,Criterio_Invierno!$J$21)</f>
        <v>60</v>
      </c>
      <c r="CL226" s="29">
        <f>(IF(AE226="NO",Criterio_Invierno!$C$25,IF(AE226="SI",Criterio_Invierno!$C$26,0))+VLOOKUP(AF226,Criterio_Invierno!$E$25:$F$29,2,FALSE)+IF(AK226="-",Criterio_Invierno!$I$30,IF(ISERROR(VLOOKUP(CONCATENATE(AL226,"-",AM226),Criterio_Invierno!$H$25:$I$29,2,FALSE)),Criterio_Invierno!$I$29,VLOOKUP(CONCATENATE(AL226,"-",AM226),Criterio_Invierno!$H$25:$I$29,2,FALSE))))*IF(AG226="SI",Criterio_Invierno!$L$25,Criterio_Invierno!$L$26)</f>
        <v>25</v>
      </c>
      <c r="CM226" s="24">
        <f>+IF(AR226&gt;Criterio_Invierno!$B$33,Criterio_Invierno!$C$33,0)+IF(AU226&gt;Criterio_Invierno!$E$33,Criterio_Invierno!$F$33,0)+IF(BG226="NO",Criterio_Invierno!$I$33,0)</f>
        <v>0</v>
      </c>
      <c r="CN226" s="24">
        <f>+IF(V226&gt;=Criterio_Invierno!$B$36,Criterio_Invierno!$C$37,IF(V226&gt;=Criterio_Invierno!$B$35,Criterio_Invierno!$C$36,Criterio_Invierno!$C$35))</f>
        <v>1.5</v>
      </c>
      <c r="CO226" s="30">
        <f>IF(CD226="-",Criterio_Invierno!$G$40,VLOOKUP(CE226,Criterio_Invierno!$B$39:$C$46,2,FALSE))</f>
        <v>1</v>
      </c>
      <c r="CP226" s="28">
        <f>+VLOOKUP(F226,Criterio_Verano!$B$5:$C$7,2,FALSE)</f>
        <v>20</v>
      </c>
      <c r="CQ226" s="24">
        <f>+IF(AA226="SI",Criterio_Verano!$C$10,IF(AB226="SI",Criterio_Verano!$C$13,IF(Z226="SI",Criterio_Verano!$C$11,Criterio_Verano!$D$12)))</f>
        <v>20</v>
      </c>
      <c r="CR226" s="24">
        <f>+IF(S226=0,Criterio_Verano!$C$18,IF(S226&lt;Criterio_Verano!$B$16,Criterio_Verano!$C$16,IF(S226&lt;Criterio_Verano!$B$17,Criterio_Verano!$C$17,Criterio_Verano!$C$18)))+IF(AE226="NO",Criterio_Verano!$F$17,Criterio_Verano!$F$16)</f>
        <v>15</v>
      </c>
      <c r="CS226" s="31">
        <f>+IF(AK226="NO",Criterio_Verano!$C$23,IF(AL226="PERSIANAS",Criterio_Verano!$C$21,Criterio_Verano!$C$22)+IF(AM226="DEFICIENTE",Criterio_Verano!$F$22,Criterio_Verano!$F$21))</f>
        <v>0</v>
      </c>
    </row>
    <row r="227" spans="1:97">
      <c r="A227" s="2" t="s">
        <v>154</v>
      </c>
      <c r="B227" s="4" t="s">
        <v>1</v>
      </c>
      <c r="C227" s="29">
        <f t="shared" si="10"/>
        <v>112.5</v>
      </c>
      <c r="D227" s="24">
        <f t="shared" si="11"/>
        <v>55</v>
      </c>
      <c r="E227" s="2" t="s">
        <v>139</v>
      </c>
      <c r="F227" s="3">
        <v>3</v>
      </c>
      <c r="G227" s="4" t="s">
        <v>155</v>
      </c>
      <c r="H227" s="4" t="s">
        <v>34</v>
      </c>
      <c r="I227" s="4" t="s">
        <v>156</v>
      </c>
      <c r="J227" s="29" t="str">
        <f>VLOOKUP(I227,SEV_20000!$B$2:$D$89,3,FALSE)</f>
        <v>Sí</v>
      </c>
      <c r="K227" s="4" t="s">
        <v>157</v>
      </c>
      <c r="L227" s="4" t="s">
        <v>2</v>
      </c>
      <c r="M227" s="4" t="s">
        <v>158</v>
      </c>
      <c r="N227" s="4" t="s">
        <v>159</v>
      </c>
      <c r="O227" s="4" t="s">
        <v>160</v>
      </c>
      <c r="P227" s="4" t="s">
        <v>161</v>
      </c>
      <c r="Q227" s="4" t="s">
        <v>30</v>
      </c>
      <c r="R227" s="5" t="s">
        <v>37</v>
      </c>
      <c r="S227" s="4">
        <v>1967</v>
      </c>
      <c r="T227" s="5" t="s">
        <v>162</v>
      </c>
      <c r="U227" s="5">
        <v>2007</v>
      </c>
      <c r="V227" s="5">
        <v>362</v>
      </c>
      <c r="W227" s="4">
        <v>23</v>
      </c>
      <c r="X227" s="4" t="s">
        <v>4</v>
      </c>
      <c r="Y227" s="4" t="s">
        <v>5</v>
      </c>
      <c r="Z227" s="42" t="s">
        <v>5</v>
      </c>
      <c r="AA227" s="4"/>
      <c r="AB227" s="4" t="s">
        <v>8</v>
      </c>
      <c r="AC227" s="4" t="s">
        <v>8</v>
      </c>
      <c r="AD227" s="4" t="s">
        <v>17</v>
      </c>
      <c r="AE227" s="4" t="s">
        <v>8</v>
      </c>
      <c r="AF227" s="4" t="s">
        <v>7</v>
      </c>
      <c r="AG227" s="4" t="s">
        <v>5</v>
      </c>
      <c r="AH227" s="4" t="s">
        <v>18</v>
      </c>
      <c r="AI227" s="4" t="s">
        <v>5</v>
      </c>
      <c r="AJ227" s="4" t="s">
        <v>10</v>
      </c>
      <c r="AK227" s="4" t="s">
        <v>5</v>
      </c>
      <c r="AL227" s="4" t="s">
        <v>19</v>
      </c>
      <c r="AM227" s="4" t="s">
        <v>24</v>
      </c>
      <c r="AN227" s="4" t="s">
        <v>8</v>
      </c>
      <c r="AO227" s="4" t="s">
        <v>8</v>
      </c>
      <c r="AP227" s="5" t="s">
        <v>11</v>
      </c>
      <c r="AQ227" s="5">
        <v>0</v>
      </c>
      <c r="AR227" s="5">
        <v>0</v>
      </c>
      <c r="AS227" s="4">
        <v>0</v>
      </c>
      <c r="AT227" s="5" t="s">
        <v>11</v>
      </c>
      <c r="AU227" s="4">
        <v>0</v>
      </c>
      <c r="AV227" s="5" t="s">
        <v>8</v>
      </c>
      <c r="AW227" s="4">
        <v>0</v>
      </c>
      <c r="AX227" s="4" t="s">
        <v>5</v>
      </c>
      <c r="AY227" s="5" t="s">
        <v>26</v>
      </c>
      <c r="AZ227" s="4">
        <v>20</v>
      </c>
      <c r="BA227" s="4" t="s">
        <v>8</v>
      </c>
      <c r="BB227" s="5" t="s">
        <v>5</v>
      </c>
      <c r="BC227" s="5">
        <v>5</v>
      </c>
      <c r="BD227" s="4">
        <v>4</v>
      </c>
      <c r="BE227" s="4" t="s">
        <v>8</v>
      </c>
      <c r="BF227" s="4" t="s">
        <v>14</v>
      </c>
      <c r="BG227" s="4" t="s">
        <v>5</v>
      </c>
      <c r="BH227" s="4" t="s">
        <v>8</v>
      </c>
      <c r="BI227" s="4" t="s">
        <v>11</v>
      </c>
      <c r="BJ227" s="4" t="s">
        <v>13</v>
      </c>
      <c r="BK227" s="4" t="s">
        <v>11</v>
      </c>
      <c r="BL227" s="5" t="s">
        <v>11</v>
      </c>
      <c r="BM227" s="5">
        <v>20</v>
      </c>
      <c r="BN227" s="4">
        <v>20</v>
      </c>
      <c r="BO227" s="4" t="s">
        <v>8</v>
      </c>
      <c r="BP227" s="4" t="s">
        <v>11</v>
      </c>
      <c r="BQ227" s="4" t="s">
        <v>11</v>
      </c>
      <c r="BR227" s="4" t="s">
        <v>11</v>
      </c>
      <c r="BS227" s="5" t="s">
        <v>11</v>
      </c>
      <c r="BT227" s="5" t="s">
        <v>11</v>
      </c>
      <c r="BU227" s="5">
        <v>0</v>
      </c>
      <c r="BV227" s="5">
        <v>0</v>
      </c>
      <c r="BW227" s="4">
        <v>0</v>
      </c>
      <c r="BX227" s="5">
        <v>0</v>
      </c>
      <c r="BY227" s="5" t="s">
        <v>11</v>
      </c>
      <c r="BZ227" s="4">
        <v>0</v>
      </c>
      <c r="CA227" s="5">
        <v>0</v>
      </c>
      <c r="CB227" s="4" t="s">
        <v>8</v>
      </c>
      <c r="CC227" s="4">
        <v>0</v>
      </c>
      <c r="CD227" s="4" t="s">
        <v>15</v>
      </c>
      <c r="CE227" s="4" t="s">
        <v>11</v>
      </c>
      <c r="CF227" s="26" t="s">
        <v>8</v>
      </c>
      <c r="CG227" s="35" t="s">
        <v>1718</v>
      </c>
      <c r="CH227" s="27">
        <f>VLOOKUP(E227,Criterio_Invierno!$B$5:$C$8,2,0)</f>
        <v>7.5</v>
      </c>
      <c r="CI227" s="24">
        <f>+VLOOKUP(F227,Criterio_Invierno!$B$10:$C$13,2,0)</f>
        <v>2.5</v>
      </c>
      <c r="CJ227" s="29">
        <f>+IF(X227="Mañana y tarde",Criterio_Invierno!$C$16,IF(X227="Solo mañana",Criterio_Invierno!$C$15,Criterio_Invierno!$C$17))</f>
        <v>5</v>
      </c>
      <c r="CK227" s="24">
        <f>+IF(S227=0,Criterio_Invierno!$C$22,IF(S227&lt;Criterio_Invierno!$B$20,Criterio_Invierno!$C$20,IF(S227&lt;Criterio_Invierno!$B$21,Criterio_Invierno!$C$21,0)))*IF(AN227="SI",Criterio_Invierno!$F$20,Criterio_Invierno!$F$21)*IF(AI227="SI",Criterio_Invierno!$J$20,Criterio_Invierno!$J$21)</f>
        <v>30</v>
      </c>
      <c r="CL227" s="29">
        <f>(IF(AE227="NO",Criterio_Invierno!$C$25,IF(AE227="SI",Criterio_Invierno!$C$26,0))+VLOOKUP(AF227,Criterio_Invierno!$E$25:$F$29,2,FALSE)+IF(AK227="-",Criterio_Invierno!$I$30,IF(ISERROR(VLOOKUP(CONCATENATE(AL227,"-",AM227),Criterio_Invierno!$H$25:$I$29,2,FALSE)),Criterio_Invierno!$I$29,VLOOKUP(CONCATENATE(AL227,"-",AM227),Criterio_Invierno!$H$25:$I$29,2,FALSE))))*IF(AG227="SI",Criterio_Invierno!$L$25,Criterio_Invierno!$L$26)</f>
        <v>30</v>
      </c>
      <c r="CM227" s="24">
        <f>+IF(AR227&gt;Criterio_Invierno!$B$33,Criterio_Invierno!$C$33,0)+IF(AU227&gt;Criterio_Invierno!$E$33,Criterio_Invierno!$F$33,0)+IF(BG227="NO",Criterio_Invierno!$I$33,0)</f>
        <v>0</v>
      </c>
      <c r="CN227" s="24">
        <f>+IF(V227&gt;=Criterio_Invierno!$B$36,Criterio_Invierno!$C$37,IF(V227&gt;=Criterio_Invierno!$B$35,Criterio_Invierno!$C$36,Criterio_Invierno!$C$35))</f>
        <v>1.5</v>
      </c>
      <c r="CO227" s="30">
        <f>IF(CD227="-",Criterio_Invierno!$G$40,VLOOKUP(CE227,Criterio_Invierno!$B$39:$C$46,2,FALSE))</f>
        <v>1</v>
      </c>
      <c r="CP227" s="28">
        <f>+VLOOKUP(F227,Criterio_Verano!$B$5:$C$7,2,FALSE)</f>
        <v>20</v>
      </c>
      <c r="CQ227" s="24">
        <f>+IF(AA227="SI",Criterio_Verano!$C$10,IF(AB227="SI",Criterio_Verano!$C$13,IF(Z227="SI",Criterio_Verano!$C$11,Criterio_Verano!$D$12)))</f>
        <v>10</v>
      </c>
      <c r="CR227" s="24">
        <f>+IF(S227=0,Criterio_Verano!$C$18,IF(S227&lt;Criterio_Verano!$B$16,Criterio_Verano!$C$16,IF(S227&lt;Criterio_Verano!$B$17,Criterio_Verano!$C$17,Criterio_Verano!$C$18)))+IF(AE227="NO",Criterio_Verano!$F$17,Criterio_Verano!$F$16)</f>
        <v>15</v>
      </c>
      <c r="CS227" s="31">
        <f>+IF(AK227="NO",Criterio_Verano!$C$23,IF(AL227="PERSIANAS",Criterio_Verano!$C$21,Criterio_Verano!$C$22)+IF(AM227="DEFICIENTE",Criterio_Verano!$F$22,Criterio_Verano!$F$21))</f>
        <v>10</v>
      </c>
    </row>
    <row r="228" spans="1:97">
      <c r="A228" s="2" t="s">
        <v>1192</v>
      </c>
      <c r="B228" s="4" t="s">
        <v>1</v>
      </c>
      <c r="C228" s="29">
        <f t="shared" si="10"/>
        <v>60</v>
      </c>
      <c r="D228" s="24">
        <f t="shared" si="11"/>
        <v>52.5</v>
      </c>
      <c r="E228" s="2" t="s">
        <v>140</v>
      </c>
      <c r="F228" s="3">
        <v>3</v>
      </c>
      <c r="G228" s="4" t="s">
        <v>1193</v>
      </c>
      <c r="H228" s="4" t="s">
        <v>34</v>
      </c>
      <c r="I228" s="4" t="s">
        <v>1194</v>
      </c>
      <c r="J228" s="29" t="str">
        <f>VLOOKUP(I228,SEV_20000!$B$2:$D$89,3,FALSE)</f>
        <v>Sí</v>
      </c>
      <c r="K228" s="4" t="s">
        <v>1195</v>
      </c>
      <c r="L228" s="4" t="s">
        <v>143</v>
      </c>
      <c r="M228" s="4" t="s">
        <v>1196</v>
      </c>
      <c r="N228" s="4" t="s">
        <v>1197</v>
      </c>
      <c r="O228" s="4" t="s">
        <v>1198</v>
      </c>
      <c r="P228" s="4" t="s">
        <v>1199</v>
      </c>
      <c r="Q228" s="4" t="s">
        <v>3</v>
      </c>
      <c r="R228" s="5" t="s">
        <v>145</v>
      </c>
      <c r="S228" s="4">
        <v>1998</v>
      </c>
      <c r="T228" s="5" t="s">
        <v>1200</v>
      </c>
      <c r="U228" s="5">
        <v>0</v>
      </c>
      <c r="V228" s="5">
        <v>19</v>
      </c>
      <c r="W228" s="4">
        <v>3</v>
      </c>
      <c r="X228" s="4" t="s">
        <v>4</v>
      </c>
      <c r="Y228" s="4" t="s">
        <v>8</v>
      </c>
      <c r="Z228" s="42" t="s">
        <v>5</v>
      </c>
      <c r="AA228" s="4"/>
      <c r="AB228" s="4" t="s">
        <v>8</v>
      </c>
      <c r="AC228" s="4" t="s">
        <v>8</v>
      </c>
      <c r="AD228" s="4" t="s">
        <v>6</v>
      </c>
      <c r="AE228" s="4" t="s">
        <v>8</v>
      </c>
      <c r="AF228" s="4" t="s">
        <v>7</v>
      </c>
      <c r="AG228" s="4" t="s">
        <v>8</v>
      </c>
      <c r="AH228" s="4" t="s">
        <v>18</v>
      </c>
      <c r="AI228" s="4" t="s">
        <v>8</v>
      </c>
      <c r="AJ228" s="4" t="s">
        <v>11</v>
      </c>
      <c r="AK228" s="4" t="s">
        <v>5</v>
      </c>
      <c r="AL228" s="4" t="s">
        <v>19</v>
      </c>
      <c r="AM228" s="4" t="s">
        <v>24</v>
      </c>
      <c r="AN228" s="4" t="s">
        <v>8</v>
      </c>
      <c r="AO228" s="4" t="s">
        <v>5</v>
      </c>
      <c r="AP228" s="5" t="s">
        <v>21</v>
      </c>
      <c r="AQ228" s="5">
        <v>0</v>
      </c>
      <c r="AR228" s="5">
        <v>10</v>
      </c>
      <c r="AS228" s="4">
        <v>5</v>
      </c>
      <c r="AT228" s="5" t="s">
        <v>5</v>
      </c>
      <c r="AU228" s="4">
        <v>8</v>
      </c>
      <c r="AV228" s="5" t="s">
        <v>8</v>
      </c>
      <c r="AW228" s="4">
        <v>0</v>
      </c>
      <c r="AX228" s="4" t="s">
        <v>8</v>
      </c>
      <c r="AY228" s="5" t="s">
        <v>11</v>
      </c>
      <c r="AZ228" s="4">
        <v>0</v>
      </c>
      <c r="BA228" s="4" t="s">
        <v>13</v>
      </c>
      <c r="BB228" s="5" t="s">
        <v>11</v>
      </c>
      <c r="BC228" s="5">
        <v>0</v>
      </c>
      <c r="BD228" s="4">
        <v>0</v>
      </c>
      <c r="BE228" s="4" t="s">
        <v>8</v>
      </c>
      <c r="BF228" s="4" t="s">
        <v>14</v>
      </c>
      <c r="BG228" s="4" t="s">
        <v>5</v>
      </c>
      <c r="BH228" s="4" t="s">
        <v>8</v>
      </c>
      <c r="BI228" s="4" t="s">
        <v>11</v>
      </c>
      <c r="BJ228" s="4" t="s">
        <v>13</v>
      </c>
      <c r="BK228" s="4" t="s">
        <v>11</v>
      </c>
      <c r="BL228" s="5" t="s">
        <v>11</v>
      </c>
      <c r="BM228" s="5">
        <v>0</v>
      </c>
      <c r="BN228" s="4">
        <v>0</v>
      </c>
      <c r="BO228" s="4" t="s">
        <v>8</v>
      </c>
      <c r="BP228" s="4" t="s">
        <v>11</v>
      </c>
      <c r="BQ228" s="4" t="s">
        <v>11</v>
      </c>
      <c r="BR228" s="4" t="s">
        <v>11</v>
      </c>
      <c r="BS228" s="5" t="s">
        <v>11</v>
      </c>
      <c r="BT228" s="5" t="s">
        <v>11</v>
      </c>
      <c r="BU228" s="5">
        <v>0</v>
      </c>
      <c r="BV228" s="5">
        <v>0</v>
      </c>
      <c r="BW228" s="4">
        <v>0</v>
      </c>
      <c r="BX228" s="5">
        <v>0</v>
      </c>
      <c r="BY228" s="5" t="s">
        <v>11</v>
      </c>
      <c r="BZ228" s="4">
        <v>0</v>
      </c>
      <c r="CA228" s="5">
        <v>0</v>
      </c>
      <c r="CB228" s="4" t="s">
        <v>8</v>
      </c>
      <c r="CC228" s="4">
        <v>0</v>
      </c>
      <c r="CD228" s="4" t="s">
        <v>15</v>
      </c>
      <c r="CE228" s="4" t="s">
        <v>11</v>
      </c>
      <c r="CF228" s="26" t="s">
        <v>15</v>
      </c>
      <c r="CG228" s="35" t="s">
        <v>1681</v>
      </c>
      <c r="CH228" s="27">
        <f>VLOOKUP(E228,Criterio_Invierno!$B$5:$C$8,2,0)</f>
        <v>10</v>
      </c>
      <c r="CI228" s="24">
        <f>+VLOOKUP(F228,Criterio_Invierno!$B$10:$C$13,2,0)</f>
        <v>2.5</v>
      </c>
      <c r="CJ228" s="29">
        <f>+IF(X228="Mañana y tarde",Criterio_Invierno!$C$16,IF(X228="Solo mañana",Criterio_Invierno!$C$15,Criterio_Invierno!$C$17))</f>
        <v>5</v>
      </c>
      <c r="CK228" s="24">
        <f>+IF(S228=0,Criterio_Invierno!$C$22,IF(S228&lt;Criterio_Invierno!$B$20,Criterio_Invierno!$C$20,IF(S228&lt;Criterio_Invierno!$B$21,Criterio_Invierno!$C$21,0)))*IF(AN228="SI",Criterio_Invierno!$F$20,Criterio_Invierno!$F$21)*IF(AI228="SI",Criterio_Invierno!$J$20,Criterio_Invierno!$J$21)</f>
        <v>7.5</v>
      </c>
      <c r="CL228" s="29">
        <f>(IF(AE228="NO",Criterio_Invierno!$C$25,IF(AE228="SI",Criterio_Invierno!$C$26,0))+VLOOKUP(AF228,Criterio_Invierno!$E$25:$F$29,2,FALSE)+IF(AK228="-",Criterio_Invierno!$I$30,IF(ISERROR(VLOOKUP(CONCATENATE(AL228,"-",AM228),Criterio_Invierno!$H$25:$I$29,2,FALSE)),Criterio_Invierno!$I$29,VLOOKUP(CONCATENATE(AL228,"-",AM228),Criterio_Invierno!$H$25:$I$29,2,FALSE))))*IF(AG228="SI",Criterio_Invierno!$L$25,Criterio_Invierno!$L$26)</f>
        <v>15</v>
      </c>
      <c r="CM228" s="24">
        <f>+IF(AR228&gt;Criterio_Invierno!$B$33,Criterio_Invierno!$C$33,0)+IF(AU228&gt;Criterio_Invierno!$E$33,Criterio_Invierno!$F$33,0)+IF(BG228="NO",Criterio_Invierno!$I$33,0)</f>
        <v>20</v>
      </c>
      <c r="CN228" s="24">
        <f>+IF(V228&gt;=Criterio_Invierno!$B$36,Criterio_Invierno!$C$37,IF(V228&gt;=Criterio_Invierno!$B$35,Criterio_Invierno!$C$36,Criterio_Invierno!$C$35))</f>
        <v>1</v>
      </c>
      <c r="CO228" s="30">
        <f>IF(CD228="-",Criterio_Invierno!$G$40,VLOOKUP(CE228,Criterio_Invierno!$B$39:$C$46,2,FALSE))</f>
        <v>1</v>
      </c>
      <c r="CP228" s="28">
        <f>+VLOOKUP(F228,Criterio_Verano!$B$5:$C$7,2,FALSE)</f>
        <v>20</v>
      </c>
      <c r="CQ228" s="24">
        <f>+IF(AA228="SI",Criterio_Verano!$C$10,IF(AB228="SI",Criterio_Verano!$C$13,IF(Z228="SI",Criterio_Verano!$C$11,Criterio_Verano!$D$12)))</f>
        <v>10</v>
      </c>
      <c r="CR228" s="24">
        <f>+IF(S228=0,Criterio_Verano!$C$18,IF(S228&lt;Criterio_Verano!$B$16,Criterio_Verano!$C$16,IF(S228&lt;Criterio_Verano!$B$17,Criterio_Verano!$C$17,Criterio_Verano!$C$18)))+IF(AE228="NO",Criterio_Verano!$F$17,Criterio_Verano!$F$16)</f>
        <v>12.5</v>
      </c>
      <c r="CS228" s="31">
        <f>+IF(AK228="NO",Criterio_Verano!$C$23,IF(AL228="PERSIANAS",Criterio_Verano!$C$21,Criterio_Verano!$C$22)+IF(AM228="DEFICIENTE",Criterio_Verano!$F$22,Criterio_Verano!$F$21))</f>
        <v>10</v>
      </c>
    </row>
    <row r="229" spans="1:97">
      <c r="A229" s="2" t="s">
        <v>605</v>
      </c>
      <c r="B229" s="4" t="s">
        <v>1</v>
      </c>
      <c r="C229" s="29">
        <f t="shared" si="10"/>
        <v>40</v>
      </c>
      <c r="D229" s="24">
        <f t="shared" si="11"/>
        <v>52.5</v>
      </c>
      <c r="E229" s="2" t="s">
        <v>140</v>
      </c>
      <c r="F229" s="3">
        <v>3</v>
      </c>
      <c r="G229" s="4" t="s">
        <v>381</v>
      </c>
      <c r="H229" s="4" t="s">
        <v>34</v>
      </c>
      <c r="I229" s="4" t="s">
        <v>606</v>
      </c>
      <c r="J229" s="29" t="str">
        <f>VLOOKUP(I229,SEV_20000!$B$2:$D$89,3,FALSE)</f>
        <v>Sí</v>
      </c>
      <c r="K229" s="4" t="s">
        <v>607</v>
      </c>
      <c r="L229" s="4" t="s">
        <v>41</v>
      </c>
      <c r="M229" s="4" t="s">
        <v>608</v>
      </c>
      <c r="N229" s="4" t="s">
        <v>609</v>
      </c>
      <c r="O229" s="4" t="s">
        <v>610</v>
      </c>
      <c r="P229" s="4" t="s">
        <v>611</v>
      </c>
      <c r="Q229" s="4" t="s">
        <v>3</v>
      </c>
      <c r="R229" s="5" t="s">
        <v>612</v>
      </c>
      <c r="S229" s="4">
        <v>2003</v>
      </c>
      <c r="T229" s="5" t="s">
        <v>13</v>
      </c>
      <c r="U229" s="5">
        <v>0</v>
      </c>
      <c r="V229" s="5">
        <v>75</v>
      </c>
      <c r="W229" s="4">
        <v>4</v>
      </c>
      <c r="X229" s="4" t="s">
        <v>4</v>
      </c>
      <c r="Y229" s="4" t="s">
        <v>5</v>
      </c>
      <c r="Z229" s="42" t="s">
        <v>5</v>
      </c>
      <c r="AA229" s="4"/>
      <c r="AB229" s="4" t="s">
        <v>8</v>
      </c>
      <c r="AC229" s="4" t="s">
        <v>5</v>
      </c>
      <c r="AD229" s="4" t="s">
        <v>6</v>
      </c>
      <c r="AE229" s="4" t="s">
        <v>8</v>
      </c>
      <c r="AF229" s="4" t="s">
        <v>7</v>
      </c>
      <c r="AG229" s="4" t="s">
        <v>8</v>
      </c>
      <c r="AH229" s="4" t="s">
        <v>9</v>
      </c>
      <c r="AI229" s="4" t="s">
        <v>8</v>
      </c>
      <c r="AJ229" s="4" t="s">
        <v>11</v>
      </c>
      <c r="AK229" s="4" t="s">
        <v>5</v>
      </c>
      <c r="AL229" s="4" t="s">
        <v>19</v>
      </c>
      <c r="AM229" s="4" t="s">
        <v>24</v>
      </c>
      <c r="AN229" s="4" t="s">
        <v>8</v>
      </c>
      <c r="AO229" s="4" t="s">
        <v>8</v>
      </c>
      <c r="AP229" s="5" t="s">
        <v>11</v>
      </c>
      <c r="AQ229" s="5">
        <v>0</v>
      </c>
      <c r="AR229" s="5">
        <v>0</v>
      </c>
      <c r="AS229" s="4">
        <v>0</v>
      </c>
      <c r="AT229" s="5" t="s">
        <v>11</v>
      </c>
      <c r="AU229" s="4">
        <v>0</v>
      </c>
      <c r="AV229" s="5" t="s">
        <v>5</v>
      </c>
      <c r="AW229" s="4">
        <v>10</v>
      </c>
      <c r="AX229" s="4" t="s">
        <v>8</v>
      </c>
      <c r="AY229" s="5" t="s">
        <v>11</v>
      </c>
      <c r="AZ229" s="4">
        <v>0</v>
      </c>
      <c r="BA229" s="4" t="s">
        <v>13</v>
      </c>
      <c r="BB229" s="5" t="s">
        <v>11</v>
      </c>
      <c r="BC229" s="5">
        <v>0</v>
      </c>
      <c r="BD229" s="4">
        <v>0</v>
      </c>
      <c r="BE229" s="4" t="s">
        <v>8</v>
      </c>
      <c r="BF229" s="4" t="s">
        <v>14</v>
      </c>
      <c r="BG229" s="4" t="s">
        <v>5</v>
      </c>
      <c r="BH229" s="4" t="s">
        <v>8</v>
      </c>
      <c r="BI229" s="4" t="s">
        <v>11</v>
      </c>
      <c r="BJ229" s="4" t="s">
        <v>13</v>
      </c>
      <c r="BK229" s="4" t="s">
        <v>11</v>
      </c>
      <c r="BL229" s="5" t="s">
        <v>11</v>
      </c>
      <c r="BM229" s="5">
        <v>4</v>
      </c>
      <c r="BN229" s="4">
        <v>4</v>
      </c>
      <c r="BO229" s="4" t="s">
        <v>8</v>
      </c>
      <c r="BP229" s="4" t="s">
        <v>11</v>
      </c>
      <c r="BQ229" s="4" t="s">
        <v>11</v>
      </c>
      <c r="BR229" s="4" t="s">
        <v>11</v>
      </c>
      <c r="BS229" s="5" t="s">
        <v>11</v>
      </c>
      <c r="BT229" s="5" t="s">
        <v>11</v>
      </c>
      <c r="BU229" s="5">
        <v>0</v>
      </c>
      <c r="BV229" s="5">
        <v>0</v>
      </c>
      <c r="BW229" s="4">
        <v>0</v>
      </c>
      <c r="BX229" s="5">
        <v>0</v>
      </c>
      <c r="BY229" s="5" t="s">
        <v>11</v>
      </c>
      <c r="BZ229" s="4">
        <v>0</v>
      </c>
      <c r="CA229" s="5">
        <v>0</v>
      </c>
      <c r="CB229" s="4" t="s">
        <v>8</v>
      </c>
      <c r="CC229" s="4">
        <v>0</v>
      </c>
      <c r="CD229" s="4" t="s">
        <v>15</v>
      </c>
      <c r="CE229" s="4" t="s">
        <v>11</v>
      </c>
      <c r="CF229" s="26" t="s">
        <v>15</v>
      </c>
      <c r="CG229" s="35" t="s">
        <v>1590</v>
      </c>
      <c r="CH229" s="27">
        <f>VLOOKUP(E229,Criterio_Invierno!$B$5:$C$8,2,0)</f>
        <v>10</v>
      </c>
      <c r="CI229" s="24">
        <f>+VLOOKUP(F229,Criterio_Invierno!$B$10:$C$13,2,0)</f>
        <v>2.5</v>
      </c>
      <c r="CJ229" s="29">
        <f>+IF(X229="Mañana y tarde",Criterio_Invierno!$C$16,IF(X229="Solo mañana",Criterio_Invierno!$C$15,Criterio_Invierno!$C$17))</f>
        <v>5</v>
      </c>
      <c r="CK229" s="24">
        <f>+IF(S229=0,Criterio_Invierno!$C$22,IF(S229&lt;Criterio_Invierno!$B$20,Criterio_Invierno!$C$20,IF(S229&lt;Criterio_Invierno!$B$21,Criterio_Invierno!$C$21,0)))*IF(AN229="SI",Criterio_Invierno!$F$20,Criterio_Invierno!$F$21)*IF(AI229="SI",Criterio_Invierno!$J$20,Criterio_Invierno!$J$21)</f>
        <v>7.5</v>
      </c>
      <c r="CL229" s="29">
        <f>(IF(AE229="NO",Criterio_Invierno!$C$25,IF(AE229="SI",Criterio_Invierno!$C$26,0))+VLOOKUP(AF229,Criterio_Invierno!$E$25:$F$29,2,FALSE)+IF(AK229="-",Criterio_Invierno!$I$30,IF(ISERROR(VLOOKUP(CONCATENATE(AL229,"-",AM229),Criterio_Invierno!$H$25:$I$29,2,FALSE)),Criterio_Invierno!$I$29,VLOOKUP(CONCATENATE(AL229,"-",AM229),Criterio_Invierno!$H$25:$I$29,2,FALSE))))*IF(AG229="SI",Criterio_Invierno!$L$25,Criterio_Invierno!$L$26)</f>
        <v>15</v>
      </c>
      <c r="CM229" s="24">
        <f>+IF(AR229&gt;Criterio_Invierno!$B$33,Criterio_Invierno!$C$33,0)+IF(AU229&gt;Criterio_Invierno!$E$33,Criterio_Invierno!$F$33,0)+IF(BG229="NO",Criterio_Invierno!$I$33,0)</f>
        <v>0</v>
      </c>
      <c r="CN229" s="24">
        <f>+IF(V229&gt;=Criterio_Invierno!$B$36,Criterio_Invierno!$C$37,IF(V229&gt;=Criterio_Invierno!$B$35,Criterio_Invierno!$C$36,Criterio_Invierno!$C$35))</f>
        <v>1</v>
      </c>
      <c r="CO229" s="30">
        <f>IF(CD229="-",Criterio_Invierno!$G$40,VLOOKUP(CE229,Criterio_Invierno!$B$39:$C$46,2,FALSE))</f>
        <v>1</v>
      </c>
      <c r="CP229" s="28">
        <f>+VLOOKUP(F229,Criterio_Verano!$B$5:$C$7,2,FALSE)</f>
        <v>20</v>
      </c>
      <c r="CQ229" s="24">
        <f>+IF(AA229="SI",Criterio_Verano!$C$10,IF(AB229="SI",Criterio_Verano!$C$13,IF(Z229="SI",Criterio_Verano!$C$11,Criterio_Verano!$D$12)))</f>
        <v>10</v>
      </c>
      <c r="CR229" s="24">
        <f>+IF(S229=0,Criterio_Verano!$C$18,IF(S229&lt;Criterio_Verano!$B$16,Criterio_Verano!$C$16,IF(S229&lt;Criterio_Verano!$B$17,Criterio_Verano!$C$17,Criterio_Verano!$C$18)))+IF(AE229="NO",Criterio_Verano!$F$17,Criterio_Verano!$F$16)</f>
        <v>12.5</v>
      </c>
      <c r="CS229" s="31">
        <f>+IF(AK229="NO",Criterio_Verano!$C$23,IF(AL229="PERSIANAS",Criterio_Verano!$C$21,Criterio_Verano!$C$22)+IF(AM229="DEFICIENTE",Criterio_Verano!$F$22,Criterio_Verano!$F$21))</f>
        <v>10</v>
      </c>
    </row>
    <row r="230" spans="1:97">
      <c r="A230" s="2" t="s">
        <v>849</v>
      </c>
      <c r="B230" s="4" t="s">
        <v>1</v>
      </c>
      <c r="C230" s="29">
        <f t="shared" si="10"/>
        <v>56.25</v>
      </c>
      <c r="D230" s="24">
        <f t="shared" si="11"/>
        <v>52.5</v>
      </c>
      <c r="E230" s="2" t="s">
        <v>139</v>
      </c>
      <c r="F230" s="3">
        <v>3</v>
      </c>
      <c r="G230" s="4" t="s">
        <v>850</v>
      </c>
      <c r="H230" s="4" t="s">
        <v>34</v>
      </c>
      <c r="I230" s="4" t="s">
        <v>403</v>
      </c>
      <c r="J230" s="29" t="str">
        <f>VLOOKUP(I230,SEV_20000!$B$2:$D$89,3,FALSE)</f>
        <v>Sí</v>
      </c>
      <c r="K230" s="4" t="s">
        <v>851</v>
      </c>
      <c r="L230" s="4" t="s">
        <v>2</v>
      </c>
      <c r="M230" s="4" t="s">
        <v>852</v>
      </c>
      <c r="N230" s="4" t="s">
        <v>853</v>
      </c>
      <c r="O230" s="4" t="s">
        <v>854</v>
      </c>
      <c r="P230" s="4" t="s">
        <v>855</v>
      </c>
      <c r="Q230" s="4" t="s">
        <v>3</v>
      </c>
      <c r="R230" s="5" t="s">
        <v>44</v>
      </c>
      <c r="S230" s="4">
        <v>1985</v>
      </c>
      <c r="T230" s="5" t="s">
        <v>13</v>
      </c>
      <c r="U230" s="5">
        <v>1985</v>
      </c>
      <c r="V230" s="5">
        <v>282</v>
      </c>
      <c r="W230" s="4">
        <v>12</v>
      </c>
      <c r="X230" s="4" t="s">
        <v>4</v>
      </c>
      <c r="Y230" s="4" t="s">
        <v>8</v>
      </c>
      <c r="Z230" s="42" t="s">
        <v>5</v>
      </c>
      <c r="AA230" s="4"/>
      <c r="AB230" s="4" t="s">
        <v>8</v>
      </c>
      <c r="AC230" s="4" t="s">
        <v>8</v>
      </c>
      <c r="AD230" s="4" t="s">
        <v>6</v>
      </c>
      <c r="AE230" s="4" t="s">
        <v>8</v>
      </c>
      <c r="AF230" s="4" t="s">
        <v>7</v>
      </c>
      <c r="AG230" s="4" t="s">
        <v>8</v>
      </c>
      <c r="AH230" s="4" t="s">
        <v>9</v>
      </c>
      <c r="AI230" s="4" t="s">
        <v>8</v>
      </c>
      <c r="AJ230" s="4" t="s">
        <v>11</v>
      </c>
      <c r="AK230" s="4" t="s">
        <v>5</v>
      </c>
      <c r="AL230" s="4" t="s">
        <v>19</v>
      </c>
      <c r="AM230" s="4" t="s">
        <v>24</v>
      </c>
      <c r="AN230" s="4" t="s">
        <v>8</v>
      </c>
      <c r="AO230" s="4" t="s">
        <v>5</v>
      </c>
      <c r="AP230" s="5" t="s">
        <v>21</v>
      </c>
      <c r="AQ230" s="5">
        <v>0</v>
      </c>
      <c r="AR230" s="5">
        <v>0</v>
      </c>
      <c r="AS230" s="4">
        <v>5</v>
      </c>
      <c r="AT230" s="5" t="s">
        <v>5</v>
      </c>
      <c r="AU230" s="4">
        <v>0</v>
      </c>
      <c r="AV230" s="5" t="s">
        <v>8</v>
      </c>
      <c r="AW230" s="4">
        <v>0</v>
      </c>
      <c r="AX230" s="4" t="s">
        <v>5</v>
      </c>
      <c r="AY230" s="5" t="s">
        <v>26</v>
      </c>
      <c r="AZ230" s="4">
        <v>6</v>
      </c>
      <c r="BA230" s="4" t="s">
        <v>8</v>
      </c>
      <c r="BB230" s="5" t="s">
        <v>8</v>
      </c>
      <c r="BC230" s="5">
        <v>0</v>
      </c>
      <c r="BD230" s="4">
        <v>0</v>
      </c>
      <c r="BE230" s="4" t="s">
        <v>5</v>
      </c>
      <c r="BF230" s="4" t="s">
        <v>14</v>
      </c>
      <c r="BG230" s="4" t="s">
        <v>5</v>
      </c>
      <c r="BH230" s="4" t="s">
        <v>8</v>
      </c>
      <c r="BI230" s="4" t="s">
        <v>11</v>
      </c>
      <c r="BJ230" s="4" t="s">
        <v>13</v>
      </c>
      <c r="BK230" s="4" t="s">
        <v>11</v>
      </c>
      <c r="BL230" s="5" t="s">
        <v>11</v>
      </c>
      <c r="BM230" s="5">
        <v>12</v>
      </c>
      <c r="BN230" s="4">
        <v>12</v>
      </c>
      <c r="BO230" s="4" t="s">
        <v>8</v>
      </c>
      <c r="BP230" s="4" t="s">
        <v>11</v>
      </c>
      <c r="BQ230" s="4" t="s">
        <v>11</v>
      </c>
      <c r="BR230" s="4" t="s">
        <v>11</v>
      </c>
      <c r="BS230" s="5" t="s">
        <v>11</v>
      </c>
      <c r="BT230" s="5" t="s">
        <v>11</v>
      </c>
      <c r="BU230" s="5">
        <v>0</v>
      </c>
      <c r="BV230" s="5">
        <v>0</v>
      </c>
      <c r="BW230" s="4">
        <v>0</v>
      </c>
      <c r="BX230" s="5">
        <v>0</v>
      </c>
      <c r="BY230" s="5" t="s">
        <v>11</v>
      </c>
      <c r="BZ230" s="4">
        <v>0</v>
      </c>
      <c r="CA230" s="5">
        <v>0</v>
      </c>
      <c r="CB230" s="4" t="s">
        <v>8</v>
      </c>
      <c r="CC230" s="4">
        <v>0</v>
      </c>
      <c r="CD230" s="4" t="s">
        <v>15</v>
      </c>
      <c r="CE230" s="4" t="s">
        <v>11</v>
      </c>
      <c r="CF230" s="26" t="s">
        <v>15</v>
      </c>
      <c r="CG230" s="35" t="s">
        <v>1629</v>
      </c>
      <c r="CH230" s="27">
        <f>VLOOKUP(E230,Criterio_Invierno!$B$5:$C$8,2,0)</f>
        <v>7.5</v>
      </c>
      <c r="CI230" s="24">
        <f>+VLOOKUP(F230,Criterio_Invierno!$B$10:$C$13,2,0)</f>
        <v>2.5</v>
      </c>
      <c r="CJ230" s="29">
        <f>+IF(X230="Mañana y tarde",Criterio_Invierno!$C$16,IF(X230="Solo mañana",Criterio_Invierno!$C$15,Criterio_Invierno!$C$17))</f>
        <v>5</v>
      </c>
      <c r="CK230" s="24">
        <f>+IF(S230=0,Criterio_Invierno!$C$22,IF(S230&lt;Criterio_Invierno!$B$20,Criterio_Invierno!$C$20,IF(S230&lt;Criterio_Invierno!$B$21,Criterio_Invierno!$C$21,0)))*IF(AN230="SI",Criterio_Invierno!$F$20,Criterio_Invierno!$F$21)*IF(AI230="SI",Criterio_Invierno!$J$20,Criterio_Invierno!$J$21)</f>
        <v>7.5</v>
      </c>
      <c r="CL230" s="29">
        <f>(IF(AE230="NO",Criterio_Invierno!$C$25,IF(AE230="SI",Criterio_Invierno!$C$26,0))+VLOOKUP(AF230,Criterio_Invierno!$E$25:$F$29,2,FALSE)+IF(AK230="-",Criterio_Invierno!$I$30,IF(ISERROR(VLOOKUP(CONCATENATE(AL230,"-",AM230),Criterio_Invierno!$H$25:$I$29,2,FALSE)),Criterio_Invierno!$I$29,VLOOKUP(CONCATENATE(AL230,"-",AM230),Criterio_Invierno!$H$25:$I$29,2,FALSE))))*IF(AG230="SI",Criterio_Invierno!$L$25,Criterio_Invierno!$L$26)</f>
        <v>15</v>
      </c>
      <c r="CM230" s="24">
        <f>+IF(AR230&gt;Criterio_Invierno!$B$33,Criterio_Invierno!$C$33,0)+IF(AU230&gt;Criterio_Invierno!$E$33,Criterio_Invierno!$F$33,0)+IF(BG230="NO",Criterio_Invierno!$I$33,0)</f>
        <v>0</v>
      </c>
      <c r="CN230" s="24">
        <f>+IF(V230&gt;=Criterio_Invierno!$B$36,Criterio_Invierno!$C$37,IF(V230&gt;=Criterio_Invierno!$B$35,Criterio_Invierno!$C$36,Criterio_Invierno!$C$35))</f>
        <v>1.5</v>
      </c>
      <c r="CO230" s="30">
        <f>IF(CD230="-",Criterio_Invierno!$G$40,VLOOKUP(CE230,Criterio_Invierno!$B$39:$C$46,2,FALSE))</f>
        <v>1</v>
      </c>
      <c r="CP230" s="28">
        <f>+VLOOKUP(F230,Criterio_Verano!$B$5:$C$7,2,FALSE)</f>
        <v>20</v>
      </c>
      <c r="CQ230" s="24">
        <f>+IF(AA230="SI",Criterio_Verano!$C$10,IF(AB230="SI",Criterio_Verano!$C$13,IF(Z230="SI",Criterio_Verano!$C$11,Criterio_Verano!$D$12)))</f>
        <v>10</v>
      </c>
      <c r="CR230" s="24">
        <f>+IF(S230=0,Criterio_Verano!$C$18,IF(S230&lt;Criterio_Verano!$B$16,Criterio_Verano!$C$16,IF(S230&lt;Criterio_Verano!$B$17,Criterio_Verano!$C$17,Criterio_Verano!$C$18)))+IF(AE230="NO",Criterio_Verano!$F$17,Criterio_Verano!$F$16)</f>
        <v>12.5</v>
      </c>
      <c r="CS230" s="31">
        <f>+IF(AK230="NO",Criterio_Verano!$C$23,IF(AL230="PERSIANAS",Criterio_Verano!$C$21,Criterio_Verano!$C$22)+IF(AM230="DEFICIENTE",Criterio_Verano!$F$22,Criterio_Verano!$F$21))</f>
        <v>10</v>
      </c>
    </row>
    <row r="231" spans="1:97">
      <c r="A231" s="2" t="s">
        <v>1381</v>
      </c>
      <c r="B231" s="4" t="s">
        <v>1</v>
      </c>
      <c r="C231" s="29">
        <f t="shared" si="10"/>
        <v>42.5</v>
      </c>
      <c r="D231" s="24">
        <f t="shared" si="11"/>
        <v>52.5</v>
      </c>
      <c r="E231" s="2" t="s">
        <v>139</v>
      </c>
      <c r="F231" s="3">
        <v>3</v>
      </c>
      <c r="G231" s="4" t="s">
        <v>1382</v>
      </c>
      <c r="H231" s="4" t="s">
        <v>34</v>
      </c>
      <c r="I231" s="4" t="s">
        <v>120</v>
      </c>
      <c r="J231" s="29" t="str">
        <f>VLOOKUP(I231,SEV_20000!$B$2:$D$89,3,FALSE)</f>
        <v>Sí</v>
      </c>
      <c r="K231" s="4" t="s">
        <v>1383</v>
      </c>
      <c r="L231" s="4" t="s">
        <v>45</v>
      </c>
      <c r="M231" s="4" t="s">
        <v>1384</v>
      </c>
      <c r="N231" s="4" t="s">
        <v>1385</v>
      </c>
      <c r="O231" s="4" t="s">
        <v>1386</v>
      </c>
      <c r="P231" s="4" t="s">
        <v>1387</v>
      </c>
      <c r="Q231" s="4" t="s">
        <v>30</v>
      </c>
      <c r="R231" s="5" t="s">
        <v>42</v>
      </c>
      <c r="S231" s="4">
        <v>2003</v>
      </c>
      <c r="T231" s="5" t="s">
        <v>13</v>
      </c>
      <c r="U231" s="5">
        <v>2009</v>
      </c>
      <c r="V231" s="5">
        <v>196</v>
      </c>
      <c r="W231" s="4">
        <v>7</v>
      </c>
      <c r="X231" s="4" t="s">
        <v>16</v>
      </c>
      <c r="Y231" s="4" t="s">
        <v>5</v>
      </c>
      <c r="Z231" s="42" t="s">
        <v>5</v>
      </c>
      <c r="AA231" s="4"/>
      <c r="AB231" s="4" t="s">
        <v>5</v>
      </c>
      <c r="AC231" s="4" t="s">
        <v>8</v>
      </c>
      <c r="AD231" s="4" t="s">
        <v>6</v>
      </c>
      <c r="AE231" s="4" t="s">
        <v>8</v>
      </c>
      <c r="AF231" s="4" t="s">
        <v>7</v>
      </c>
      <c r="AG231" s="4" t="s">
        <v>8</v>
      </c>
      <c r="AH231" s="4" t="s">
        <v>18</v>
      </c>
      <c r="AI231" s="4" t="s">
        <v>8</v>
      </c>
      <c r="AJ231" s="4" t="s">
        <v>11</v>
      </c>
      <c r="AK231" s="4" t="s">
        <v>5</v>
      </c>
      <c r="AL231" s="4" t="s">
        <v>23</v>
      </c>
      <c r="AM231" s="4" t="s">
        <v>24</v>
      </c>
      <c r="AN231" s="4" t="s">
        <v>8</v>
      </c>
      <c r="AO231" s="4" t="s">
        <v>8</v>
      </c>
      <c r="AP231" s="5" t="s">
        <v>11</v>
      </c>
      <c r="AQ231" s="5">
        <v>0</v>
      </c>
      <c r="AR231" s="5">
        <v>0</v>
      </c>
      <c r="AS231" s="4">
        <v>0</v>
      </c>
      <c r="AT231" s="5" t="s">
        <v>11</v>
      </c>
      <c r="AU231" s="4">
        <v>0</v>
      </c>
      <c r="AV231" s="5" t="s">
        <v>8</v>
      </c>
      <c r="AW231" s="4">
        <v>0</v>
      </c>
      <c r="AX231" s="4" t="s">
        <v>5</v>
      </c>
      <c r="AY231" s="5" t="s">
        <v>26</v>
      </c>
      <c r="AZ231" s="4">
        <v>7</v>
      </c>
      <c r="BA231" s="4" t="s">
        <v>5</v>
      </c>
      <c r="BB231" s="5" t="s">
        <v>5</v>
      </c>
      <c r="BC231" s="5">
        <v>3</v>
      </c>
      <c r="BD231" s="4">
        <v>8</v>
      </c>
      <c r="BE231" s="4" t="s">
        <v>8</v>
      </c>
      <c r="BF231" s="4" t="s">
        <v>14</v>
      </c>
      <c r="BG231" s="4" t="s">
        <v>5</v>
      </c>
      <c r="BH231" s="4" t="s">
        <v>8</v>
      </c>
      <c r="BI231" s="4" t="s">
        <v>11</v>
      </c>
      <c r="BJ231" s="4" t="s">
        <v>13</v>
      </c>
      <c r="BK231" s="4" t="s">
        <v>11</v>
      </c>
      <c r="BL231" s="5" t="s">
        <v>11</v>
      </c>
      <c r="BM231" s="5">
        <v>7</v>
      </c>
      <c r="BN231" s="4">
        <v>6</v>
      </c>
      <c r="BO231" s="4" t="s">
        <v>8</v>
      </c>
      <c r="BP231" s="4" t="s">
        <v>11</v>
      </c>
      <c r="BQ231" s="4" t="s">
        <v>11</v>
      </c>
      <c r="BR231" s="4" t="s">
        <v>11</v>
      </c>
      <c r="BS231" s="5" t="s">
        <v>11</v>
      </c>
      <c r="BT231" s="5" t="s">
        <v>11</v>
      </c>
      <c r="BU231" s="5">
        <v>0</v>
      </c>
      <c r="BV231" s="5">
        <v>0</v>
      </c>
      <c r="BW231" s="4">
        <v>0</v>
      </c>
      <c r="BX231" s="5">
        <v>0</v>
      </c>
      <c r="BY231" s="5" t="s">
        <v>11</v>
      </c>
      <c r="BZ231" s="4">
        <v>0</v>
      </c>
      <c r="CA231" s="5">
        <v>0</v>
      </c>
      <c r="CB231" s="4" t="s">
        <v>8</v>
      </c>
      <c r="CC231" s="4">
        <v>0</v>
      </c>
      <c r="CD231" s="4" t="s">
        <v>15</v>
      </c>
      <c r="CE231" s="4" t="s">
        <v>11</v>
      </c>
      <c r="CF231" s="26" t="s">
        <v>15</v>
      </c>
      <c r="CG231" s="35" t="s">
        <v>1714</v>
      </c>
      <c r="CH231" s="27">
        <f>VLOOKUP(E231,Criterio_Invierno!$B$5:$C$8,2,0)</f>
        <v>7.5</v>
      </c>
      <c r="CI231" s="24">
        <f>+VLOOKUP(F231,Criterio_Invierno!$B$10:$C$13,2,0)</f>
        <v>2.5</v>
      </c>
      <c r="CJ231" s="29">
        <f>+IF(X231="Mañana y tarde",Criterio_Invierno!$C$16,IF(X231="Solo mañana",Criterio_Invierno!$C$15,Criterio_Invierno!$C$17))</f>
        <v>15</v>
      </c>
      <c r="CK231" s="24">
        <f>+IF(S231=0,Criterio_Invierno!$C$22,IF(S231&lt;Criterio_Invierno!$B$20,Criterio_Invierno!$C$20,IF(S231&lt;Criterio_Invierno!$B$21,Criterio_Invierno!$C$21,0)))*IF(AN231="SI",Criterio_Invierno!$F$20,Criterio_Invierno!$F$21)*IF(AI231="SI",Criterio_Invierno!$J$20,Criterio_Invierno!$J$21)</f>
        <v>7.5</v>
      </c>
      <c r="CL231" s="29">
        <f>(IF(AE231="NO",Criterio_Invierno!$C$25,IF(AE231="SI",Criterio_Invierno!$C$26,0))+VLOOKUP(AF231,Criterio_Invierno!$E$25:$F$29,2,FALSE)+IF(AK231="-",Criterio_Invierno!$I$30,IF(ISERROR(VLOOKUP(CONCATENATE(AL231,"-",AM231),Criterio_Invierno!$H$25:$I$29,2,FALSE)),Criterio_Invierno!$I$29,VLOOKUP(CONCATENATE(AL231,"-",AM231),Criterio_Invierno!$H$25:$I$29,2,FALSE))))*IF(AG231="SI",Criterio_Invierno!$L$25,Criterio_Invierno!$L$26)</f>
        <v>10</v>
      </c>
      <c r="CM231" s="24">
        <f>+IF(AR231&gt;Criterio_Invierno!$B$33,Criterio_Invierno!$C$33,0)+IF(AU231&gt;Criterio_Invierno!$E$33,Criterio_Invierno!$F$33,0)+IF(BG231="NO",Criterio_Invierno!$I$33,0)</f>
        <v>0</v>
      </c>
      <c r="CN231" s="24">
        <f>+IF(V231&gt;=Criterio_Invierno!$B$36,Criterio_Invierno!$C$37,IF(V231&gt;=Criterio_Invierno!$B$35,Criterio_Invierno!$C$36,Criterio_Invierno!$C$35))</f>
        <v>1</v>
      </c>
      <c r="CO231" s="30">
        <f>IF(CD231="-",Criterio_Invierno!$G$40,VLOOKUP(CE231,Criterio_Invierno!$B$39:$C$46,2,FALSE))</f>
        <v>1</v>
      </c>
      <c r="CP231" s="28">
        <f>+VLOOKUP(F231,Criterio_Verano!$B$5:$C$7,2,FALSE)</f>
        <v>20</v>
      </c>
      <c r="CQ231" s="24">
        <f>+IF(AA231="SI",Criterio_Verano!$C$10,IF(AB231="SI",Criterio_Verano!$C$13,IF(Z231="SI",Criterio_Verano!$C$11,Criterio_Verano!$D$12)))</f>
        <v>20</v>
      </c>
      <c r="CR231" s="24">
        <f>+IF(S231=0,Criterio_Verano!$C$18,IF(S231&lt;Criterio_Verano!$B$16,Criterio_Verano!$C$16,IF(S231&lt;Criterio_Verano!$B$17,Criterio_Verano!$C$17,Criterio_Verano!$C$18)))+IF(AE231="NO",Criterio_Verano!$F$17,Criterio_Verano!$F$16)</f>
        <v>12.5</v>
      </c>
      <c r="CS231" s="31">
        <f>+IF(AK231="NO",Criterio_Verano!$C$23,IF(AL231="PERSIANAS",Criterio_Verano!$C$21,Criterio_Verano!$C$22)+IF(AM231="DEFICIENTE",Criterio_Verano!$F$22,Criterio_Verano!$F$21))</f>
        <v>0</v>
      </c>
    </row>
    <row r="232" spans="1:97">
      <c r="A232" s="2" t="s">
        <v>424</v>
      </c>
      <c r="B232" s="4" t="s">
        <v>1</v>
      </c>
      <c r="C232" s="29">
        <f t="shared" si="10"/>
        <v>55</v>
      </c>
      <c r="D232" s="24">
        <f t="shared" si="11"/>
        <v>52.5</v>
      </c>
      <c r="E232" s="2" t="s">
        <v>140</v>
      </c>
      <c r="F232" s="3">
        <v>3</v>
      </c>
      <c r="G232" s="4" t="s">
        <v>425</v>
      </c>
      <c r="H232" s="4" t="s">
        <v>34</v>
      </c>
      <c r="I232" s="4" t="s">
        <v>372</v>
      </c>
      <c r="J232" s="29" t="str">
        <f>VLOOKUP(I232,SEV_20000!$B$2:$D$89,3,FALSE)</f>
        <v>Sí</v>
      </c>
      <c r="K232" s="4" t="s">
        <v>426</v>
      </c>
      <c r="L232" s="4" t="s">
        <v>2</v>
      </c>
      <c r="M232" s="4" t="s">
        <v>427</v>
      </c>
      <c r="N232" s="4" t="s">
        <v>428</v>
      </c>
      <c r="O232" s="4" t="s">
        <v>429</v>
      </c>
      <c r="P232" s="4" t="s">
        <v>430</v>
      </c>
      <c r="Q232" s="4" t="s">
        <v>3</v>
      </c>
      <c r="R232" s="5" t="s">
        <v>431</v>
      </c>
      <c r="S232" s="4">
        <v>1994</v>
      </c>
      <c r="T232" s="5" t="s">
        <v>373</v>
      </c>
      <c r="U232" s="5">
        <v>1994</v>
      </c>
      <c r="V232" s="5">
        <v>224</v>
      </c>
      <c r="W232" s="4">
        <v>19</v>
      </c>
      <c r="X232" s="4" t="s">
        <v>4</v>
      </c>
      <c r="Y232" s="4" t="s">
        <v>5</v>
      </c>
      <c r="Z232" s="42" t="s">
        <v>5</v>
      </c>
      <c r="AA232" s="4"/>
      <c r="AB232" s="4" t="s">
        <v>8</v>
      </c>
      <c r="AC232" s="4" t="s">
        <v>5</v>
      </c>
      <c r="AD232" s="4" t="s">
        <v>17</v>
      </c>
      <c r="AE232" s="4" t="s">
        <v>8</v>
      </c>
      <c r="AF232" s="4" t="s">
        <v>7</v>
      </c>
      <c r="AG232" s="4" t="s">
        <v>5</v>
      </c>
      <c r="AH232" s="4" t="s">
        <v>18</v>
      </c>
      <c r="AI232" s="4" t="s">
        <v>8</v>
      </c>
      <c r="AJ232" s="4" t="s">
        <v>11</v>
      </c>
      <c r="AK232" s="4" t="s">
        <v>5</v>
      </c>
      <c r="AL232" s="4" t="s">
        <v>19</v>
      </c>
      <c r="AM232" s="4" t="s">
        <v>24</v>
      </c>
      <c r="AN232" s="4" t="s">
        <v>8</v>
      </c>
      <c r="AO232" s="4" t="s">
        <v>5</v>
      </c>
      <c r="AP232" s="5" t="s">
        <v>21</v>
      </c>
      <c r="AQ232" s="5">
        <v>6000</v>
      </c>
      <c r="AR232" s="5">
        <v>1</v>
      </c>
      <c r="AS232" s="4">
        <v>5</v>
      </c>
      <c r="AT232" s="5" t="s">
        <v>5</v>
      </c>
      <c r="AU232" s="4">
        <v>0</v>
      </c>
      <c r="AV232" s="5" t="s">
        <v>5</v>
      </c>
      <c r="AW232" s="4">
        <v>0</v>
      </c>
      <c r="AX232" s="4" t="s">
        <v>8</v>
      </c>
      <c r="AY232" s="5" t="s">
        <v>11</v>
      </c>
      <c r="AZ232" s="4">
        <v>0</v>
      </c>
      <c r="BA232" s="4" t="s">
        <v>13</v>
      </c>
      <c r="BB232" s="5" t="s">
        <v>11</v>
      </c>
      <c r="BC232" s="5">
        <v>0</v>
      </c>
      <c r="BD232" s="4">
        <v>0</v>
      </c>
      <c r="BE232" s="4" t="s">
        <v>8</v>
      </c>
      <c r="BF232" s="4" t="s">
        <v>14</v>
      </c>
      <c r="BG232" s="4" t="s">
        <v>5</v>
      </c>
      <c r="BH232" s="4" t="s">
        <v>5</v>
      </c>
      <c r="BI232" s="4" t="s">
        <v>5</v>
      </c>
      <c r="BJ232" s="4" t="s">
        <v>8</v>
      </c>
      <c r="BK232" s="4" t="s">
        <v>5</v>
      </c>
      <c r="BL232" s="5" t="s">
        <v>8</v>
      </c>
      <c r="BM232" s="5">
        <v>19</v>
      </c>
      <c r="BN232" s="4">
        <v>3</v>
      </c>
      <c r="BO232" s="4" t="s">
        <v>8</v>
      </c>
      <c r="BP232" s="4" t="s">
        <v>11</v>
      </c>
      <c r="BQ232" s="4" t="s">
        <v>11</v>
      </c>
      <c r="BR232" s="4" t="s">
        <v>11</v>
      </c>
      <c r="BS232" s="5" t="s">
        <v>11</v>
      </c>
      <c r="BT232" s="5" t="s">
        <v>11</v>
      </c>
      <c r="BU232" s="5">
        <v>0</v>
      </c>
      <c r="BV232" s="5">
        <v>0</v>
      </c>
      <c r="BW232" s="4">
        <v>0</v>
      </c>
      <c r="BX232" s="5">
        <v>0</v>
      </c>
      <c r="BY232" s="5" t="s">
        <v>11</v>
      </c>
      <c r="BZ232" s="4">
        <v>0</v>
      </c>
      <c r="CA232" s="5">
        <v>0</v>
      </c>
      <c r="CB232" s="4" t="s">
        <v>8</v>
      </c>
      <c r="CC232" s="4">
        <v>0</v>
      </c>
      <c r="CD232" s="4" t="s">
        <v>8</v>
      </c>
      <c r="CE232" s="4" t="s">
        <v>11</v>
      </c>
      <c r="CF232" s="26" t="s">
        <v>8</v>
      </c>
      <c r="CG232" s="35" t="s">
        <v>1561</v>
      </c>
      <c r="CH232" s="27">
        <f>VLOOKUP(E232,Criterio_Invierno!$B$5:$C$8,2,0)</f>
        <v>10</v>
      </c>
      <c r="CI232" s="24">
        <f>+VLOOKUP(F232,Criterio_Invierno!$B$10:$C$13,2,0)</f>
        <v>2.5</v>
      </c>
      <c r="CJ232" s="29">
        <f>+IF(X232="Mañana y tarde",Criterio_Invierno!$C$16,IF(X232="Solo mañana",Criterio_Invierno!$C$15,Criterio_Invierno!$C$17))</f>
        <v>5</v>
      </c>
      <c r="CK232" s="24">
        <f>+IF(S232=0,Criterio_Invierno!$C$22,IF(S232&lt;Criterio_Invierno!$B$20,Criterio_Invierno!$C$20,IF(S232&lt;Criterio_Invierno!$B$21,Criterio_Invierno!$C$21,0)))*IF(AN232="SI",Criterio_Invierno!$F$20,Criterio_Invierno!$F$21)*IF(AI232="SI",Criterio_Invierno!$J$20,Criterio_Invierno!$J$21)</f>
        <v>7.5</v>
      </c>
      <c r="CL232" s="29">
        <f>(IF(AE232="NO",Criterio_Invierno!$C$25,IF(AE232="SI",Criterio_Invierno!$C$26,0))+VLOOKUP(AF232,Criterio_Invierno!$E$25:$F$29,2,FALSE)+IF(AK232="-",Criterio_Invierno!$I$30,IF(ISERROR(VLOOKUP(CONCATENATE(AL232,"-",AM232),Criterio_Invierno!$H$25:$I$29,2,FALSE)),Criterio_Invierno!$I$29,VLOOKUP(CONCATENATE(AL232,"-",AM232),Criterio_Invierno!$H$25:$I$29,2,FALSE))))*IF(AG232="SI",Criterio_Invierno!$L$25,Criterio_Invierno!$L$26)</f>
        <v>30</v>
      </c>
      <c r="CM232" s="24">
        <f>+IF(AR232&gt;Criterio_Invierno!$B$33,Criterio_Invierno!$C$33,0)+IF(AU232&gt;Criterio_Invierno!$E$33,Criterio_Invierno!$F$33,0)+IF(BG232="NO",Criterio_Invierno!$I$33,0)</f>
        <v>0</v>
      </c>
      <c r="CN232" s="24">
        <f>+IF(V232&gt;=Criterio_Invierno!$B$36,Criterio_Invierno!$C$37,IF(V232&gt;=Criterio_Invierno!$B$35,Criterio_Invierno!$C$36,Criterio_Invierno!$C$35))</f>
        <v>1</v>
      </c>
      <c r="CO232" s="30">
        <f>IF(CD232="-",Criterio_Invierno!$G$40,VLOOKUP(CE232,Criterio_Invierno!$B$39:$C$46,2,FALSE))</f>
        <v>1</v>
      </c>
      <c r="CP232" s="28">
        <f>+VLOOKUP(F232,Criterio_Verano!$B$5:$C$7,2,FALSE)</f>
        <v>20</v>
      </c>
      <c r="CQ232" s="24">
        <f>+IF(AA232="SI",Criterio_Verano!$C$10,IF(AB232="SI",Criterio_Verano!$C$13,IF(Z232="SI",Criterio_Verano!$C$11,Criterio_Verano!$D$12)))</f>
        <v>10</v>
      </c>
      <c r="CR232" s="24">
        <f>+IF(S232=0,Criterio_Verano!$C$18,IF(S232&lt;Criterio_Verano!$B$16,Criterio_Verano!$C$16,IF(S232&lt;Criterio_Verano!$B$17,Criterio_Verano!$C$17,Criterio_Verano!$C$18)))+IF(AE232="NO",Criterio_Verano!$F$17,Criterio_Verano!$F$16)</f>
        <v>12.5</v>
      </c>
      <c r="CS232" s="31">
        <f>+IF(AK232="NO",Criterio_Verano!$C$23,IF(AL232="PERSIANAS",Criterio_Verano!$C$21,Criterio_Verano!$C$22)+IF(AM232="DEFICIENTE",Criterio_Verano!$F$22,Criterio_Verano!$F$21))</f>
        <v>10</v>
      </c>
    </row>
    <row r="233" spans="1:97">
      <c r="A233" s="2" t="s">
        <v>247</v>
      </c>
      <c r="B233" s="4" t="s">
        <v>1</v>
      </c>
      <c r="C233" s="29">
        <f t="shared" si="10"/>
        <v>47.5</v>
      </c>
      <c r="D233" s="24">
        <f t="shared" si="11"/>
        <v>52.5</v>
      </c>
      <c r="E233" s="2" t="s">
        <v>139</v>
      </c>
      <c r="F233" s="3">
        <v>3</v>
      </c>
      <c r="G233" s="4" t="s">
        <v>248</v>
      </c>
      <c r="H233" s="4" t="s">
        <v>34</v>
      </c>
      <c r="I233" s="4" t="s">
        <v>249</v>
      </c>
      <c r="J233" s="29" t="str">
        <f>VLOOKUP(I233,SEV_20000!$B$2:$D$89,3,FALSE)</f>
        <v>Sí</v>
      </c>
      <c r="K233" s="4" t="s">
        <v>250</v>
      </c>
      <c r="L233" s="4" t="s">
        <v>2</v>
      </c>
      <c r="M233" s="4" t="s">
        <v>251</v>
      </c>
      <c r="N233" s="4" t="s">
        <v>252</v>
      </c>
      <c r="O233" s="4" t="s">
        <v>253</v>
      </c>
      <c r="P233" s="4" t="s">
        <v>254</v>
      </c>
      <c r="Q233" s="4" t="s">
        <v>3</v>
      </c>
      <c r="R233" s="5" t="s">
        <v>255</v>
      </c>
      <c r="S233" s="4">
        <v>1986</v>
      </c>
      <c r="T233" s="5" t="s">
        <v>13</v>
      </c>
      <c r="U233" s="5">
        <v>0</v>
      </c>
      <c r="V233" s="5">
        <v>8</v>
      </c>
      <c r="W233" s="4">
        <v>1</v>
      </c>
      <c r="X233" s="4" t="s">
        <v>4</v>
      </c>
      <c r="Y233" s="4" t="s">
        <v>8</v>
      </c>
      <c r="Z233" s="42" t="s">
        <v>5</v>
      </c>
      <c r="AA233" s="4"/>
      <c r="AB233" s="4" t="s">
        <v>8</v>
      </c>
      <c r="AC233" s="4" t="s">
        <v>8</v>
      </c>
      <c r="AD233" s="4" t="s">
        <v>6</v>
      </c>
      <c r="AE233" s="4" t="s">
        <v>8</v>
      </c>
      <c r="AF233" s="4" t="s">
        <v>22</v>
      </c>
      <c r="AG233" s="4" t="s">
        <v>8</v>
      </c>
      <c r="AH233" s="4" t="s">
        <v>9</v>
      </c>
      <c r="AI233" s="4" t="s">
        <v>8</v>
      </c>
      <c r="AJ233" s="4" t="s">
        <v>11</v>
      </c>
      <c r="AK233" s="4" t="s">
        <v>5</v>
      </c>
      <c r="AL233" s="4" t="s">
        <v>19</v>
      </c>
      <c r="AM233" s="4" t="s">
        <v>24</v>
      </c>
      <c r="AN233" s="4" t="s">
        <v>8</v>
      </c>
      <c r="AO233" s="4" t="s">
        <v>8</v>
      </c>
      <c r="AP233" s="5" t="s">
        <v>11</v>
      </c>
      <c r="AQ233" s="5">
        <v>0</v>
      </c>
      <c r="AR233" s="5">
        <v>0</v>
      </c>
      <c r="AS233" s="4">
        <v>0</v>
      </c>
      <c r="AT233" s="5" t="s">
        <v>11</v>
      </c>
      <c r="AU233" s="4">
        <v>0</v>
      </c>
      <c r="AV233" s="5" t="s">
        <v>8</v>
      </c>
      <c r="AW233" s="4">
        <v>0</v>
      </c>
      <c r="AX233" s="4" t="s">
        <v>5</v>
      </c>
      <c r="AY233" s="5" t="s">
        <v>26</v>
      </c>
      <c r="AZ233" s="4">
        <v>1</v>
      </c>
      <c r="BA233" s="4" t="s">
        <v>8</v>
      </c>
      <c r="BB233" s="5" t="s">
        <v>8</v>
      </c>
      <c r="BC233" s="5">
        <v>0</v>
      </c>
      <c r="BD233" s="4">
        <v>0</v>
      </c>
      <c r="BE233" s="4" t="s">
        <v>8</v>
      </c>
      <c r="BF233" s="4" t="s">
        <v>14</v>
      </c>
      <c r="BG233" s="4" t="s">
        <v>5</v>
      </c>
      <c r="BH233" s="4" t="s">
        <v>8</v>
      </c>
      <c r="BI233" s="4" t="s">
        <v>11</v>
      </c>
      <c r="BJ233" s="4" t="s">
        <v>13</v>
      </c>
      <c r="BK233" s="4" t="s">
        <v>11</v>
      </c>
      <c r="BL233" s="5" t="s">
        <v>11</v>
      </c>
      <c r="BM233" s="5">
        <v>0</v>
      </c>
      <c r="BN233" s="4">
        <v>0</v>
      </c>
      <c r="BO233" s="4" t="s">
        <v>8</v>
      </c>
      <c r="BP233" s="4" t="s">
        <v>11</v>
      </c>
      <c r="BQ233" s="4" t="s">
        <v>11</v>
      </c>
      <c r="BR233" s="4" t="s">
        <v>11</v>
      </c>
      <c r="BS233" s="5" t="s">
        <v>11</v>
      </c>
      <c r="BT233" s="5" t="s">
        <v>11</v>
      </c>
      <c r="BU233" s="5">
        <v>0</v>
      </c>
      <c r="BV233" s="5">
        <v>0</v>
      </c>
      <c r="BW233" s="4">
        <v>0</v>
      </c>
      <c r="BX233" s="5">
        <v>0</v>
      </c>
      <c r="BY233" s="5" t="s">
        <v>11</v>
      </c>
      <c r="BZ233" s="4">
        <v>0</v>
      </c>
      <c r="CA233" s="5">
        <v>0</v>
      </c>
      <c r="CB233" s="4" t="s">
        <v>8</v>
      </c>
      <c r="CC233" s="4">
        <v>0</v>
      </c>
      <c r="CD233" s="4" t="s">
        <v>15</v>
      </c>
      <c r="CE233" s="4" t="s">
        <v>11</v>
      </c>
      <c r="CF233" s="26" t="s">
        <v>15</v>
      </c>
      <c r="CG233" s="35" t="s">
        <v>1718</v>
      </c>
      <c r="CH233" s="27">
        <f>VLOOKUP(E233,Criterio_Invierno!$B$5:$C$8,2,0)</f>
        <v>7.5</v>
      </c>
      <c r="CI233" s="24">
        <f>+VLOOKUP(F233,Criterio_Invierno!$B$10:$C$13,2,0)</f>
        <v>2.5</v>
      </c>
      <c r="CJ233" s="29">
        <f>+IF(X233="Mañana y tarde",Criterio_Invierno!$C$16,IF(X233="Solo mañana",Criterio_Invierno!$C$15,Criterio_Invierno!$C$17))</f>
        <v>5</v>
      </c>
      <c r="CK233" s="24">
        <f>+IF(S233=0,Criterio_Invierno!$C$22,IF(S233&lt;Criterio_Invierno!$B$20,Criterio_Invierno!$C$20,IF(S233&lt;Criterio_Invierno!$B$21,Criterio_Invierno!$C$21,0)))*IF(AN233="SI",Criterio_Invierno!$F$20,Criterio_Invierno!$F$21)*IF(AI233="SI",Criterio_Invierno!$J$20,Criterio_Invierno!$J$21)</f>
        <v>7.5</v>
      </c>
      <c r="CL233" s="29">
        <f>(IF(AE233="NO",Criterio_Invierno!$C$25,IF(AE233="SI",Criterio_Invierno!$C$26,0))+VLOOKUP(AF233,Criterio_Invierno!$E$25:$F$29,2,FALSE)+IF(AK233="-",Criterio_Invierno!$I$30,IF(ISERROR(VLOOKUP(CONCATENATE(AL233,"-",AM233),Criterio_Invierno!$H$25:$I$29,2,FALSE)),Criterio_Invierno!$I$29,VLOOKUP(CONCATENATE(AL233,"-",AM233),Criterio_Invierno!$H$25:$I$29,2,FALSE))))*IF(AG233="SI",Criterio_Invierno!$L$25,Criterio_Invierno!$L$26)</f>
        <v>25</v>
      </c>
      <c r="CM233" s="24">
        <f>+IF(AR233&gt;Criterio_Invierno!$B$33,Criterio_Invierno!$C$33,0)+IF(AU233&gt;Criterio_Invierno!$E$33,Criterio_Invierno!$F$33,0)+IF(BG233="NO",Criterio_Invierno!$I$33,0)</f>
        <v>0</v>
      </c>
      <c r="CN233" s="24">
        <f>+IF(V233&gt;=Criterio_Invierno!$B$36,Criterio_Invierno!$C$37,IF(V233&gt;=Criterio_Invierno!$B$35,Criterio_Invierno!$C$36,Criterio_Invierno!$C$35))</f>
        <v>1</v>
      </c>
      <c r="CO233" s="30">
        <f>IF(CD233="-",Criterio_Invierno!$G$40,VLOOKUP(CE233,Criterio_Invierno!$B$39:$C$46,2,FALSE))</f>
        <v>1</v>
      </c>
      <c r="CP233" s="28">
        <f>+VLOOKUP(F233,Criterio_Verano!$B$5:$C$7,2,FALSE)</f>
        <v>20</v>
      </c>
      <c r="CQ233" s="24">
        <f>+IF(AA233="SI",Criterio_Verano!$C$10,IF(AB233="SI",Criterio_Verano!$C$13,IF(Z233="SI",Criterio_Verano!$C$11,Criterio_Verano!$D$12)))</f>
        <v>10</v>
      </c>
      <c r="CR233" s="24">
        <f>+IF(S233=0,Criterio_Verano!$C$18,IF(S233&lt;Criterio_Verano!$B$16,Criterio_Verano!$C$16,IF(S233&lt;Criterio_Verano!$B$17,Criterio_Verano!$C$17,Criterio_Verano!$C$18)))+IF(AE233="NO",Criterio_Verano!$F$17,Criterio_Verano!$F$16)</f>
        <v>12.5</v>
      </c>
      <c r="CS233" s="31">
        <f>+IF(AK233="NO",Criterio_Verano!$C$23,IF(AL233="PERSIANAS",Criterio_Verano!$C$21,Criterio_Verano!$C$22)+IF(AM233="DEFICIENTE",Criterio_Verano!$F$22,Criterio_Verano!$F$21))</f>
        <v>10</v>
      </c>
    </row>
    <row r="234" spans="1:97">
      <c r="A234" s="2" t="s">
        <v>1037</v>
      </c>
      <c r="B234" s="4" t="s">
        <v>1</v>
      </c>
      <c r="C234" s="29">
        <f t="shared" si="10"/>
        <v>75</v>
      </c>
      <c r="D234" s="24">
        <f t="shared" si="11"/>
        <v>52.5</v>
      </c>
      <c r="E234" s="2" t="s">
        <v>139</v>
      </c>
      <c r="F234" s="3">
        <v>3</v>
      </c>
      <c r="G234" s="4" t="s">
        <v>71</v>
      </c>
      <c r="H234" s="4" t="s">
        <v>34</v>
      </c>
      <c r="I234" s="4" t="s">
        <v>798</v>
      </c>
      <c r="J234" s="29" t="str">
        <f>VLOOKUP(I234,SEV_20000!$B$2:$D$89,3,FALSE)</f>
        <v>Sí</v>
      </c>
      <c r="K234" s="4" t="s">
        <v>1038</v>
      </c>
      <c r="L234" s="4" t="s">
        <v>2</v>
      </c>
      <c r="M234" s="4" t="s">
        <v>1039</v>
      </c>
      <c r="N234" s="4" t="s">
        <v>1040</v>
      </c>
      <c r="O234" s="4" t="s">
        <v>1041</v>
      </c>
      <c r="P234" s="4" t="s">
        <v>1041</v>
      </c>
      <c r="Q234" s="4" t="s">
        <v>3</v>
      </c>
      <c r="R234" s="5" t="s">
        <v>1042</v>
      </c>
      <c r="S234" s="4">
        <v>1979</v>
      </c>
      <c r="T234" s="5" t="s">
        <v>1043</v>
      </c>
      <c r="U234" s="5">
        <v>2016</v>
      </c>
      <c r="V234" s="5">
        <v>472</v>
      </c>
      <c r="W234" s="4">
        <v>21</v>
      </c>
      <c r="X234" s="4" t="s">
        <v>16</v>
      </c>
      <c r="Y234" s="4" t="s">
        <v>5</v>
      </c>
      <c r="Z234" s="42" t="s">
        <v>5</v>
      </c>
      <c r="AA234" s="4"/>
      <c r="AB234" s="4" t="s">
        <v>5</v>
      </c>
      <c r="AC234" s="4" t="s">
        <v>5</v>
      </c>
      <c r="AD234" s="4" t="s">
        <v>17</v>
      </c>
      <c r="AE234" s="4" t="s">
        <v>8</v>
      </c>
      <c r="AF234" s="4" t="s">
        <v>7</v>
      </c>
      <c r="AG234" s="4" t="s">
        <v>8</v>
      </c>
      <c r="AH234" s="4" t="s">
        <v>18</v>
      </c>
      <c r="AI234" s="4" t="s">
        <v>5</v>
      </c>
      <c r="AJ234" s="4" t="s">
        <v>10</v>
      </c>
      <c r="AK234" s="4" t="s">
        <v>5</v>
      </c>
      <c r="AL234" s="4" t="s">
        <v>23</v>
      </c>
      <c r="AM234" s="4" t="s">
        <v>24</v>
      </c>
      <c r="AN234" s="4" t="s">
        <v>8</v>
      </c>
      <c r="AO234" s="4" t="s">
        <v>5</v>
      </c>
      <c r="AP234" s="5" t="s">
        <v>21</v>
      </c>
      <c r="AQ234" s="5">
        <v>2000</v>
      </c>
      <c r="AR234" s="5">
        <v>0</v>
      </c>
      <c r="AS234" s="4">
        <v>5</v>
      </c>
      <c r="AT234" s="5" t="s">
        <v>5</v>
      </c>
      <c r="AU234" s="4">
        <v>0</v>
      </c>
      <c r="AV234" s="5" t="s">
        <v>8</v>
      </c>
      <c r="AW234" s="4">
        <v>0</v>
      </c>
      <c r="AX234" s="4" t="s">
        <v>5</v>
      </c>
      <c r="AY234" s="5" t="s">
        <v>26</v>
      </c>
      <c r="AZ234" s="4">
        <v>19</v>
      </c>
      <c r="BA234" s="4" t="s">
        <v>5</v>
      </c>
      <c r="BB234" s="5" t="s">
        <v>8</v>
      </c>
      <c r="BC234" s="5">
        <v>5</v>
      </c>
      <c r="BD234" s="4">
        <v>7</v>
      </c>
      <c r="BE234" s="4" t="s">
        <v>8</v>
      </c>
      <c r="BF234" s="4" t="s">
        <v>14</v>
      </c>
      <c r="BG234" s="4" t="s">
        <v>5</v>
      </c>
      <c r="BH234" s="4" t="s">
        <v>8</v>
      </c>
      <c r="BI234" s="4" t="s">
        <v>11</v>
      </c>
      <c r="BJ234" s="4" t="s">
        <v>13</v>
      </c>
      <c r="BK234" s="4" t="s">
        <v>11</v>
      </c>
      <c r="BL234" s="5" t="s">
        <v>11</v>
      </c>
      <c r="BM234" s="5">
        <v>21</v>
      </c>
      <c r="BN234" s="4">
        <v>19</v>
      </c>
      <c r="BO234" s="4" t="s">
        <v>8</v>
      </c>
      <c r="BP234" s="4" t="s">
        <v>11</v>
      </c>
      <c r="BQ234" s="4" t="s">
        <v>11</v>
      </c>
      <c r="BR234" s="4" t="s">
        <v>11</v>
      </c>
      <c r="BS234" s="5" t="s">
        <v>11</v>
      </c>
      <c r="BT234" s="5" t="s">
        <v>11</v>
      </c>
      <c r="BU234" s="5">
        <v>0</v>
      </c>
      <c r="BV234" s="5">
        <v>0</v>
      </c>
      <c r="BW234" s="4">
        <v>0</v>
      </c>
      <c r="BX234" s="5">
        <v>0</v>
      </c>
      <c r="BY234" s="5" t="s">
        <v>11</v>
      </c>
      <c r="BZ234" s="4">
        <v>0</v>
      </c>
      <c r="CA234" s="5">
        <v>0</v>
      </c>
      <c r="CB234" s="4" t="s">
        <v>8</v>
      </c>
      <c r="CC234" s="4">
        <v>0</v>
      </c>
      <c r="CD234" s="4" t="s">
        <v>15</v>
      </c>
      <c r="CE234" s="4" t="s">
        <v>11</v>
      </c>
      <c r="CF234" s="26" t="s">
        <v>8</v>
      </c>
      <c r="CG234" s="35" t="s">
        <v>1660</v>
      </c>
      <c r="CH234" s="27">
        <f>VLOOKUP(E234,Criterio_Invierno!$B$5:$C$8,2,0)</f>
        <v>7.5</v>
      </c>
      <c r="CI234" s="24">
        <f>+VLOOKUP(F234,Criterio_Invierno!$B$10:$C$13,2,0)</f>
        <v>2.5</v>
      </c>
      <c r="CJ234" s="29">
        <f>+IF(X234="Mañana y tarde",Criterio_Invierno!$C$16,IF(X234="Solo mañana",Criterio_Invierno!$C$15,Criterio_Invierno!$C$17))</f>
        <v>15</v>
      </c>
      <c r="CK234" s="24">
        <f>+IF(S234=0,Criterio_Invierno!$C$22,IF(S234&lt;Criterio_Invierno!$B$20,Criterio_Invierno!$C$20,IF(S234&lt;Criterio_Invierno!$B$21,Criterio_Invierno!$C$21,0)))*IF(AN234="SI",Criterio_Invierno!$F$20,Criterio_Invierno!$F$21)*IF(AI234="SI",Criterio_Invierno!$J$20,Criterio_Invierno!$J$21)</f>
        <v>15</v>
      </c>
      <c r="CL234" s="29">
        <f>(IF(AE234="NO",Criterio_Invierno!$C$25,IF(AE234="SI",Criterio_Invierno!$C$26,0))+VLOOKUP(AF234,Criterio_Invierno!$E$25:$F$29,2,FALSE)+IF(AK234="-",Criterio_Invierno!$I$30,IF(ISERROR(VLOOKUP(CONCATENATE(AL234,"-",AM234),Criterio_Invierno!$H$25:$I$29,2,FALSE)),Criterio_Invierno!$I$29,VLOOKUP(CONCATENATE(AL234,"-",AM234),Criterio_Invierno!$H$25:$I$29,2,FALSE))))*IF(AG234="SI",Criterio_Invierno!$L$25,Criterio_Invierno!$L$26)</f>
        <v>10</v>
      </c>
      <c r="CM234" s="24">
        <f>+IF(AR234&gt;Criterio_Invierno!$B$33,Criterio_Invierno!$C$33,0)+IF(AU234&gt;Criterio_Invierno!$E$33,Criterio_Invierno!$F$33,0)+IF(BG234="NO",Criterio_Invierno!$I$33,0)</f>
        <v>0</v>
      </c>
      <c r="CN234" s="24">
        <f>+IF(V234&gt;=Criterio_Invierno!$B$36,Criterio_Invierno!$C$37,IF(V234&gt;=Criterio_Invierno!$B$35,Criterio_Invierno!$C$36,Criterio_Invierno!$C$35))</f>
        <v>1.5</v>
      </c>
      <c r="CO234" s="30">
        <f>IF(CD234="-",Criterio_Invierno!$G$40,VLOOKUP(CE234,Criterio_Invierno!$B$39:$C$46,2,FALSE))</f>
        <v>1</v>
      </c>
      <c r="CP234" s="28">
        <f>+VLOOKUP(F234,Criterio_Verano!$B$5:$C$7,2,FALSE)</f>
        <v>20</v>
      </c>
      <c r="CQ234" s="24">
        <f>+IF(AA234="SI",Criterio_Verano!$C$10,IF(AB234="SI",Criterio_Verano!$C$13,IF(Z234="SI",Criterio_Verano!$C$11,Criterio_Verano!$D$12)))</f>
        <v>20</v>
      </c>
      <c r="CR234" s="24">
        <f>+IF(S234=0,Criterio_Verano!$C$18,IF(S234&lt;Criterio_Verano!$B$16,Criterio_Verano!$C$16,IF(S234&lt;Criterio_Verano!$B$17,Criterio_Verano!$C$17,Criterio_Verano!$C$18)))+IF(AE234="NO",Criterio_Verano!$F$17,Criterio_Verano!$F$16)</f>
        <v>12.5</v>
      </c>
      <c r="CS234" s="31">
        <f>+IF(AK234="NO",Criterio_Verano!$C$23,IF(AL234="PERSIANAS",Criterio_Verano!$C$21,Criterio_Verano!$C$22)+IF(AM234="DEFICIENTE",Criterio_Verano!$F$22,Criterio_Verano!$F$21))</f>
        <v>0</v>
      </c>
    </row>
    <row r="235" spans="1:97">
      <c r="A235" s="2" t="s">
        <v>613</v>
      </c>
      <c r="B235" s="4" t="s">
        <v>1</v>
      </c>
      <c r="C235" s="29">
        <f t="shared" si="10"/>
        <v>0</v>
      </c>
      <c r="D235" s="24">
        <f t="shared" si="11"/>
        <v>50</v>
      </c>
      <c r="E235" s="2" t="s">
        <v>139</v>
      </c>
      <c r="F235" s="3">
        <v>4</v>
      </c>
      <c r="G235" s="4" t="s">
        <v>126</v>
      </c>
      <c r="H235" s="4" t="s">
        <v>34</v>
      </c>
      <c r="I235" s="4" t="s">
        <v>614</v>
      </c>
      <c r="J235" s="29" t="str">
        <f>VLOOKUP(I235,SEV_20000!$B$2:$D$89,3,FALSE)</f>
        <v>Sí</v>
      </c>
      <c r="K235" s="4" t="s">
        <v>615</v>
      </c>
      <c r="L235" s="4" t="s">
        <v>2</v>
      </c>
      <c r="M235" s="4" t="s">
        <v>616</v>
      </c>
      <c r="N235" s="4" t="s">
        <v>617</v>
      </c>
      <c r="O235" s="4" t="s">
        <v>618</v>
      </c>
      <c r="P235" s="4" t="s">
        <v>619</v>
      </c>
      <c r="Q235" s="4" t="s">
        <v>30</v>
      </c>
      <c r="R235" s="5" t="s">
        <v>628</v>
      </c>
      <c r="S235" s="4">
        <v>0</v>
      </c>
      <c r="T235" s="5" t="s">
        <v>13</v>
      </c>
      <c r="U235" s="5">
        <v>0</v>
      </c>
      <c r="V235" s="5">
        <v>0</v>
      </c>
      <c r="W235" s="4">
        <v>0</v>
      </c>
      <c r="X235" s="4" t="s">
        <v>11</v>
      </c>
      <c r="Y235" s="4" t="s">
        <v>13</v>
      </c>
      <c r="Z235" s="42" t="s">
        <v>5</v>
      </c>
      <c r="AA235" s="4"/>
      <c r="AB235" s="4" t="s">
        <v>11</v>
      </c>
      <c r="AC235" s="4" t="s">
        <v>11</v>
      </c>
      <c r="AD235" s="4" t="s">
        <v>11</v>
      </c>
      <c r="AE235" s="4" t="s">
        <v>11</v>
      </c>
      <c r="AF235" s="4" t="s">
        <v>11</v>
      </c>
      <c r="AG235" s="4" t="s">
        <v>11</v>
      </c>
      <c r="AH235" s="4" t="s">
        <v>11</v>
      </c>
      <c r="AI235" s="4" t="s">
        <v>11</v>
      </c>
      <c r="AJ235" s="4" t="s">
        <v>11</v>
      </c>
      <c r="AK235" s="4" t="s">
        <v>11</v>
      </c>
      <c r="AL235" s="4" t="s">
        <v>11</v>
      </c>
      <c r="AM235" s="4" t="s">
        <v>11</v>
      </c>
      <c r="AN235" s="4" t="s">
        <v>13</v>
      </c>
      <c r="AO235" s="4" t="s">
        <v>11</v>
      </c>
      <c r="AP235" s="5" t="s">
        <v>11</v>
      </c>
      <c r="AQ235" s="5">
        <v>0</v>
      </c>
      <c r="AR235" s="5">
        <v>0</v>
      </c>
      <c r="AS235" s="4">
        <v>0</v>
      </c>
      <c r="AT235" s="5" t="s">
        <v>11</v>
      </c>
      <c r="AU235" s="4">
        <v>0</v>
      </c>
      <c r="AV235" s="5" t="s">
        <v>13</v>
      </c>
      <c r="AW235" s="4">
        <v>0</v>
      </c>
      <c r="AX235" s="4" t="s">
        <v>11</v>
      </c>
      <c r="AY235" s="5" t="s">
        <v>11</v>
      </c>
      <c r="AZ235" s="4">
        <v>0</v>
      </c>
      <c r="BA235" s="4" t="s">
        <v>13</v>
      </c>
      <c r="BB235" s="5" t="s">
        <v>11</v>
      </c>
      <c r="BC235" s="5">
        <v>0</v>
      </c>
      <c r="BD235" s="4">
        <v>0</v>
      </c>
      <c r="BE235" s="4" t="s">
        <v>11</v>
      </c>
      <c r="BF235" s="4" t="s">
        <v>11</v>
      </c>
      <c r="BG235" s="4" t="s">
        <v>11</v>
      </c>
      <c r="BH235" s="4" t="s">
        <v>11</v>
      </c>
      <c r="BI235" s="4" t="s">
        <v>11</v>
      </c>
      <c r="BJ235" s="4" t="s">
        <v>13</v>
      </c>
      <c r="BK235" s="4" t="s">
        <v>11</v>
      </c>
      <c r="BL235" s="5" t="s">
        <v>11</v>
      </c>
      <c r="BM235" s="5">
        <v>0</v>
      </c>
      <c r="BN235" s="4">
        <v>0</v>
      </c>
      <c r="BO235" s="4" t="s">
        <v>11</v>
      </c>
      <c r="BP235" s="4" t="s">
        <v>11</v>
      </c>
      <c r="BQ235" s="4" t="s">
        <v>11</v>
      </c>
      <c r="BR235" s="4" t="s">
        <v>11</v>
      </c>
      <c r="BS235" s="5" t="s">
        <v>11</v>
      </c>
      <c r="BT235" s="5" t="s">
        <v>11</v>
      </c>
      <c r="BU235" s="5">
        <v>0</v>
      </c>
      <c r="BV235" s="5">
        <v>0</v>
      </c>
      <c r="BW235" s="4">
        <v>0</v>
      </c>
      <c r="BX235" s="5">
        <v>0</v>
      </c>
      <c r="BY235" s="5" t="s">
        <v>11</v>
      </c>
      <c r="BZ235" s="4">
        <v>0</v>
      </c>
      <c r="CA235" s="5">
        <v>0</v>
      </c>
      <c r="CB235" s="4" t="s">
        <v>11</v>
      </c>
      <c r="CC235" s="4">
        <v>0</v>
      </c>
      <c r="CD235" s="4" t="s">
        <v>11</v>
      </c>
      <c r="CE235" s="4" t="s">
        <v>11</v>
      </c>
      <c r="CF235" s="26" t="s">
        <v>11</v>
      </c>
      <c r="CG235" s="35" t="s">
        <v>1718</v>
      </c>
      <c r="CH235" s="27">
        <f>VLOOKUP(E235,Criterio_Invierno!$B$5:$C$8,2,0)</f>
        <v>7.5</v>
      </c>
      <c r="CI235" s="24">
        <f>+VLOOKUP(F235,Criterio_Invierno!$B$10:$C$13,2,0)</f>
        <v>5</v>
      </c>
      <c r="CJ235" s="29">
        <f>+IF(X235="Mañana y tarde",Criterio_Invierno!$C$16,IF(X235="Solo mañana",Criterio_Invierno!$C$15,Criterio_Invierno!$C$17))</f>
        <v>0</v>
      </c>
      <c r="CK235" s="24">
        <f>+IF(S235=0,Criterio_Invierno!$C$22,IF(S235&lt;Criterio_Invierno!$B$20,Criterio_Invierno!$C$20,IF(S235&lt;Criterio_Invierno!$B$21,Criterio_Invierno!$C$21,0)))*IF(AN235="SI",Criterio_Invierno!$F$20,Criterio_Invierno!$F$21)*IF(AI235="SI",Criterio_Invierno!$J$20,Criterio_Invierno!$J$21)</f>
        <v>0</v>
      </c>
      <c r="CL235" s="29">
        <f>(IF(AE235="NO",Criterio_Invierno!$C$25,IF(AE235="SI",Criterio_Invierno!$C$26,0))+VLOOKUP(AF235,Criterio_Invierno!$E$25:$F$29,2,FALSE)+IF(AK235="-",Criterio_Invierno!$I$30,IF(ISERROR(VLOOKUP(CONCATENATE(AL235,"-",AM235),Criterio_Invierno!$H$25:$I$29,2,FALSE)),Criterio_Invierno!$I$29,VLOOKUP(CONCATENATE(AL235,"-",AM235),Criterio_Invierno!$H$25:$I$29,2,FALSE))))*IF(AG235="SI",Criterio_Invierno!$L$25,Criterio_Invierno!$L$26)</f>
        <v>0</v>
      </c>
      <c r="CM235" s="24">
        <f>+IF(AR235&gt;Criterio_Invierno!$B$33,Criterio_Invierno!$C$33,0)+IF(AU235&gt;Criterio_Invierno!$E$33,Criterio_Invierno!$F$33,0)+IF(BG235="NO",Criterio_Invierno!$I$33,0)</f>
        <v>0</v>
      </c>
      <c r="CN235" s="24">
        <f>+IF(V235&gt;=Criterio_Invierno!$B$36,Criterio_Invierno!$C$37,IF(V235&gt;=Criterio_Invierno!$B$35,Criterio_Invierno!$C$36,Criterio_Invierno!$C$35))</f>
        <v>1</v>
      </c>
      <c r="CO235" s="30">
        <f>IF(CD235="-",Criterio_Invierno!$G$40,VLOOKUP(CE235,Criterio_Invierno!$B$39:$C$46,2,FALSE))</f>
        <v>0</v>
      </c>
      <c r="CP235" s="28">
        <f>+VLOOKUP(F235,Criterio_Verano!$B$5:$C$7,2,FALSE)</f>
        <v>40</v>
      </c>
      <c r="CQ235" s="24">
        <f>+IF(AA235="SI",Criterio_Verano!$C$10,IF(AB235="SI",Criterio_Verano!$C$13,IF(Z235="SI",Criterio_Verano!$C$11,Criterio_Verano!$D$12)))</f>
        <v>10</v>
      </c>
      <c r="CR235" s="24">
        <f>+IF(S235=0,Criterio_Verano!$C$18,IF(S235&lt;Criterio_Verano!$B$16,Criterio_Verano!$C$16,IF(S235&lt;Criterio_Verano!$B$17,Criterio_Verano!$C$17,Criterio_Verano!$C$18)))+IF(AE235="NO",Criterio_Verano!$F$17,Criterio_Verano!$F$16)</f>
        <v>0</v>
      </c>
      <c r="CS235" s="31">
        <f>+IF(AK235="NO",Criterio_Verano!$C$23,IF(AL235="PERSIANAS",Criterio_Verano!$C$21,Criterio_Verano!$C$22)+IF(AM235="DEFICIENTE",Criterio_Verano!$F$22,Criterio_Verano!$F$21))</f>
        <v>0</v>
      </c>
    </row>
    <row r="236" spans="1:97">
      <c r="A236" s="2" t="s">
        <v>613</v>
      </c>
      <c r="B236" s="4" t="s">
        <v>1</v>
      </c>
      <c r="C236" s="29">
        <f t="shared" si="10"/>
        <v>0</v>
      </c>
      <c r="D236" s="24">
        <f t="shared" si="11"/>
        <v>50</v>
      </c>
      <c r="E236" s="2" t="s">
        <v>139</v>
      </c>
      <c r="F236" s="3">
        <v>4</v>
      </c>
      <c r="G236" s="4" t="s">
        <v>126</v>
      </c>
      <c r="H236" s="4" t="s">
        <v>34</v>
      </c>
      <c r="I236" s="4" t="s">
        <v>614</v>
      </c>
      <c r="J236" s="29" t="str">
        <f>VLOOKUP(I236,SEV_20000!$B$2:$D$89,3,FALSE)</f>
        <v>Sí</v>
      </c>
      <c r="K236" s="4" t="s">
        <v>615</v>
      </c>
      <c r="L236" s="4" t="s">
        <v>2</v>
      </c>
      <c r="M236" s="4" t="s">
        <v>616</v>
      </c>
      <c r="N236" s="4" t="s">
        <v>617</v>
      </c>
      <c r="O236" s="4" t="s">
        <v>618</v>
      </c>
      <c r="P236" s="4" t="s">
        <v>619</v>
      </c>
      <c r="Q236" s="4" t="s">
        <v>30</v>
      </c>
      <c r="R236" s="5" t="s">
        <v>644</v>
      </c>
      <c r="S236" s="4">
        <v>0</v>
      </c>
      <c r="T236" s="5" t="s">
        <v>13</v>
      </c>
      <c r="U236" s="5">
        <v>0</v>
      </c>
      <c r="V236" s="5">
        <v>0</v>
      </c>
      <c r="W236" s="4">
        <v>0</v>
      </c>
      <c r="X236" s="4" t="s">
        <v>11</v>
      </c>
      <c r="Y236" s="4" t="s">
        <v>13</v>
      </c>
      <c r="Z236" s="42" t="s">
        <v>5</v>
      </c>
      <c r="AA236" s="4"/>
      <c r="AB236" s="4" t="s">
        <v>11</v>
      </c>
      <c r="AC236" s="4" t="s">
        <v>11</v>
      </c>
      <c r="AD236" s="4" t="s">
        <v>11</v>
      </c>
      <c r="AE236" s="4" t="s">
        <v>11</v>
      </c>
      <c r="AF236" s="4" t="s">
        <v>11</v>
      </c>
      <c r="AG236" s="4" t="s">
        <v>11</v>
      </c>
      <c r="AH236" s="4" t="s">
        <v>11</v>
      </c>
      <c r="AI236" s="4" t="s">
        <v>11</v>
      </c>
      <c r="AJ236" s="4" t="s">
        <v>11</v>
      </c>
      <c r="AK236" s="4" t="s">
        <v>11</v>
      </c>
      <c r="AL236" s="4" t="s">
        <v>11</v>
      </c>
      <c r="AM236" s="4" t="s">
        <v>11</v>
      </c>
      <c r="AN236" s="4" t="s">
        <v>13</v>
      </c>
      <c r="AO236" s="4" t="s">
        <v>11</v>
      </c>
      <c r="AP236" s="5" t="s">
        <v>11</v>
      </c>
      <c r="AQ236" s="5">
        <v>0</v>
      </c>
      <c r="AR236" s="5">
        <v>0</v>
      </c>
      <c r="AS236" s="4">
        <v>0</v>
      </c>
      <c r="AT236" s="5" t="s">
        <v>11</v>
      </c>
      <c r="AU236" s="4">
        <v>0</v>
      </c>
      <c r="AV236" s="5" t="s">
        <v>13</v>
      </c>
      <c r="AW236" s="4">
        <v>0</v>
      </c>
      <c r="AX236" s="4" t="s">
        <v>11</v>
      </c>
      <c r="AY236" s="5" t="s">
        <v>11</v>
      </c>
      <c r="AZ236" s="4">
        <v>0</v>
      </c>
      <c r="BA236" s="4" t="s">
        <v>13</v>
      </c>
      <c r="BB236" s="5" t="s">
        <v>11</v>
      </c>
      <c r="BC236" s="5">
        <v>0</v>
      </c>
      <c r="BD236" s="4">
        <v>0</v>
      </c>
      <c r="BE236" s="4" t="s">
        <v>11</v>
      </c>
      <c r="BF236" s="4" t="s">
        <v>11</v>
      </c>
      <c r="BG236" s="4" t="s">
        <v>11</v>
      </c>
      <c r="BH236" s="4" t="s">
        <v>11</v>
      </c>
      <c r="BI236" s="4" t="s">
        <v>11</v>
      </c>
      <c r="BJ236" s="4" t="s">
        <v>13</v>
      </c>
      <c r="BK236" s="4" t="s">
        <v>11</v>
      </c>
      <c r="BL236" s="5" t="s">
        <v>11</v>
      </c>
      <c r="BM236" s="5">
        <v>0</v>
      </c>
      <c r="BN236" s="4">
        <v>0</v>
      </c>
      <c r="BO236" s="4" t="s">
        <v>11</v>
      </c>
      <c r="BP236" s="4" t="s">
        <v>11</v>
      </c>
      <c r="BQ236" s="4" t="s">
        <v>11</v>
      </c>
      <c r="BR236" s="4" t="s">
        <v>11</v>
      </c>
      <c r="BS236" s="5" t="s">
        <v>11</v>
      </c>
      <c r="BT236" s="5" t="s">
        <v>11</v>
      </c>
      <c r="BU236" s="5">
        <v>0</v>
      </c>
      <c r="BV236" s="5">
        <v>0</v>
      </c>
      <c r="BW236" s="4">
        <v>0</v>
      </c>
      <c r="BX236" s="5">
        <v>0</v>
      </c>
      <c r="BY236" s="5" t="s">
        <v>11</v>
      </c>
      <c r="BZ236" s="4">
        <v>0</v>
      </c>
      <c r="CA236" s="5">
        <v>0</v>
      </c>
      <c r="CB236" s="4" t="s">
        <v>11</v>
      </c>
      <c r="CC236" s="4">
        <v>0</v>
      </c>
      <c r="CD236" s="4" t="s">
        <v>11</v>
      </c>
      <c r="CE236" s="4" t="s">
        <v>11</v>
      </c>
      <c r="CF236" s="26" t="s">
        <v>11</v>
      </c>
      <c r="CG236" s="35" t="s">
        <v>1718</v>
      </c>
      <c r="CH236" s="27">
        <f>VLOOKUP(E236,Criterio_Invierno!$B$5:$C$8,2,0)</f>
        <v>7.5</v>
      </c>
      <c r="CI236" s="24">
        <f>+VLOOKUP(F236,Criterio_Invierno!$B$10:$C$13,2,0)</f>
        <v>5</v>
      </c>
      <c r="CJ236" s="29">
        <f>+IF(X236="Mañana y tarde",Criterio_Invierno!$C$16,IF(X236="Solo mañana",Criterio_Invierno!$C$15,Criterio_Invierno!$C$17))</f>
        <v>0</v>
      </c>
      <c r="CK236" s="24">
        <f>+IF(S236=0,Criterio_Invierno!$C$22,IF(S236&lt;Criterio_Invierno!$B$20,Criterio_Invierno!$C$20,IF(S236&lt;Criterio_Invierno!$B$21,Criterio_Invierno!$C$21,0)))*IF(AN236="SI",Criterio_Invierno!$F$20,Criterio_Invierno!$F$21)*IF(AI236="SI",Criterio_Invierno!$J$20,Criterio_Invierno!$J$21)</f>
        <v>0</v>
      </c>
      <c r="CL236" s="29">
        <f>(IF(AE236="NO",Criterio_Invierno!$C$25,IF(AE236="SI",Criterio_Invierno!$C$26,0))+VLOOKUP(AF236,Criterio_Invierno!$E$25:$F$29,2,FALSE)+IF(AK236="-",Criterio_Invierno!$I$30,IF(ISERROR(VLOOKUP(CONCATENATE(AL236,"-",AM236),Criterio_Invierno!$H$25:$I$29,2,FALSE)),Criterio_Invierno!$I$29,VLOOKUP(CONCATENATE(AL236,"-",AM236),Criterio_Invierno!$H$25:$I$29,2,FALSE))))*IF(AG236="SI",Criterio_Invierno!$L$25,Criterio_Invierno!$L$26)</f>
        <v>0</v>
      </c>
      <c r="CM236" s="24">
        <f>+IF(AR236&gt;Criterio_Invierno!$B$33,Criterio_Invierno!$C$33,0)+IF(AU236&gt;Criterio_Invierno!$E$33,Criterio_Invierno!$F$33,0)+IF(BG236="NO",Criterio_Invierno!$I$33,0)</f>
        <v>0</v>
      </c>
      <c r="CN236" s="24">
        <f>+IF(V236&gt;=Criterio_Invierno!$B$36,Criterio_Invierno!$C$37,IF(V236&gt;=Criterio_Invierno!$B$35,Criterio_Invierno!$C$36,Criterio_Invierno!$C$35))</f>
        <v>1</v>
      </c>
      <c r="CO236" s="30">
        <f>IF(CD236="-",Criterio_Invierno!$G$40,VLOOKUP(CE236,Criterio_Invierno!$B$39:$C$46,2,FALSE))</f>
        <v>0</v>
      </c>
      <c r="CP236" s="28">
        <f>+VLOOKUP(F236,Criterio_Verano!$B$5:$C$7,2,FALSE)</f>
        <v>40</v>
      </c>
      <c r="CQ236" s="24">
        <f>+IF(AA236="SI",Criterio_Verano!$C$10,IF(AB236="SI",Criterio_Verano!$C$13,IF(Z236="SI",Criterio_Verano!$C$11,Criterio_Verano!$D$12)))</f>
        <v>10</v>
      </c>
      <c r="CR236" s="24">
        <f>+IF(S236=0,Criterio_Verano!$C$18,IF(S236&lt;Criterio_Verano!$B$16,Criterio_Verano!$C$16,IF(S236&lt;Criterio_Verano!$B$17,Criterio_Verano!$C$17,Criterio_Verano!$C$18)))+IF(AE236="NO",Criterio_Verano!$F$17,Criterio_Verano!$F$16)</f>
        <v>0</v>
      </c>
      <c r="CS236" s="31">
        <f>+IF(AK236="NO",Criterio_Verano!$C$23,IF(AL236="PERSIANAS",Criterio_Verano!$C$21,Criterio_Verano!$C$22)+IF(AM236="DEFICIENTE",Criterio_Verano!$F$22,Criterio_Verano!$F$21))</f>
        <v>0</v>
      </c>
    </row>
    <row r="237" spans="1:97">
      <c r="A237" s="2" t="s">
        <v>1052</v>
      </c>
      <c r="B237" s="4" t="s">
        <v>1</v>
      </c>
      <c r="C237" s="29">
        <f t="shared" si="10"/>
        <v>37.5</v>
      </c>
      <c r="D237" s="24">
        <f t="shared" si="11"/>
        <v>50</v>
      </c>
      <c r="E237" s="2" t="s">
        <v>139</v>
      </c>
      <c r="F237" s="3">
        <v>3</v>
      </c>
      <c r="G237" s="4" t="s">
        <v>1053</v>
      </c>
      <c r="H237" s="4" t="s">
        <v>34</v>
      </c>
      <c r="I237" s="4" t="s">
        <v>1054</v>
      </c>
      <c r="J237" s="29" t="str">
        <f>VLOOKUP(I237,SEV_20000!$B$2:$D$89,3,FALSE)</f>
        <v>Sí</v>
      </c>
      <c r="K237" s="4" t="s">
        <v>1055</v>
      </c>
      <c r="L237" s="4" t="s">
        <v>2</v>
      </c>
      <c r="M237" s="4" t="s">
        <v>1056</v>
      </c>
      <c r="N237" s="4" t="s">
        <v>1057</v>
      </c>
      <c r="O237" s="4" t="s">
        <v>1058</v>
      </c>
      <c r="P237" s="4" t="s">
        <v>1059</v>
      </c>
      <c r="Q237" s="4" t="s">
        <v>3</v>
      </c>
      <c r="R237" s="5" t="s">
        <v>107</v>
      </c>
      <c r="S237" s="4">
        <v>2007</v>
      </c>
      <c r="T237" s="5" t="s">
        <v>1060</v>
      </c>
      <c r="U237" s="5">
        <v>2017</v>
      </c>
      <c r="V237" s="5">
        <v>446</v>
      </c>
      <c r="W237" s="4">
        <v>19</v>
      </c>
      <c r="X237" s="4" t="s">
        <v>4</v>
      </c>
      <c r="Y237" s="4" t="s">
        <v>5</v>
      </c>
      <c r="Z237" s="42" t="s">
        <v>5</v>
      </c>
      <c r="AA237" s="4"/>
      <c r="AB237" s="4" t="s">
        <v>5</v>
      </c>
      <c r="AC237" s="4" t="s">
        <v>8</v>
      </c>
      <c r="AD237" s="4" t="s">
        <v>17</v>
      </c>
      <c r="AE237" s="4" t="s">
        <v>8</v>
      </c>
      <c r="AF237" s="4" t="s">
        <v>7</v>
      </c>
      <c r="AG237" s="4" t="s">
        <v>8</v>
      </c>
      <c r="AH237" s="4" t="s">
        <v>9</v>
      </c>
      <c r="AI237" s="4" t="s">
        <v>8</v>
      </c>
      <c r="AJ237" s="4" t="s">
        <v>11</v>
      </c>
      <c r="AK237" s="4" t="s">
        <v>5</v>
      </c>
      <c r="AL237" s="4" t="s">
        <v>23</v>
      </c>
      <c r="AM237" s="4" t="s">
        <v>24</v>
      </c>
      <c r="AN237" s="4" t="s">
        <v>8</v>
      </c>
      <c r="AO237" s="4" t="s">
        <v>5</v>
      </c>
      <c r="AP237" s="5" t="s">
        <v>21</v>
      </c>
      <c r="AQ237" s="5">
        <v>1991</v>
      </c>
      <c r="AR237" s="5">
        <v>1</v>
      </c>
      <c r="AS237" s="4">
        <v>4</v>
      </c>
      <c r="AT237" s="5" t="s">
        <v>8</v>
      </c>
      <c r="AU237" s="4">
        <v>0</v>
      </c>
      <c r="AV237" s="5" t="s">
        <v>8</v>
      </c>
      <c r="AW237" s="4">
        <v>0</v>
      </c>
      <c r="AX237" s="4" t="s">
        <v>8</v>
      </c>
      <c r="AY237" s="5" t="s">
        <v>11</v>
      </c>
      <c r="AZ237" s="4">
        <v>0</v>
      </c>
      <c r="BA237" s="4" t="s">
        <v>13</v>
      </c>
      <c r="BB237" s="5" t="s">
        <v>11</v>
      </c>
      <c r="BC237" s="5">
        <v>0</v>
      </c>
      <c r="BD237" s="4">
        <v>0</v>
      </c>
      <c r="BE237" s="4" t="s">
        <v>8</v>
      </c>
      <c r="BF237" s="4" t="s">
        <v>14</v>
      </c>
      <c r="BG237" s="4" t="s">
        <v>5</v>
      </c>
      <c r="BH237" s="4" t="s">
        <v>8</v>
      </c>
      <c r="BI237" s="4" t="s">
        <v>11</v>
      </c>
      <c r="BJ237" s="4" t="s">
        <v>13</v>
      </c>
      <c r="BK237" s="4" t="s">
        <v>11</v>
      </c>
      <c r="BL237" s="5" t="s">
        <v>11</v>
      </c>
      <c r="BM237" s="5">
        <v>19</v>
      </c>
      <c r="BN237" s="4">
        <v>10</v>
      </c>
      <c r="BO237" s="4" t="s">
        <v>8</v>
      </c>
      <c r="BP237" s="4" t="s">
        <v>11</v>
      </c>
      <c r="BQ237" s="4" t="s">
        <v>11</v>
      </c>
      <c r="BR237" s="4" t="s">
        <v>11</v>
      </c>
      <c r="BS237" s="5" t="s">
        <v>11</v>
      </c>
      <c r="BT237" s="5" t="s">
        <v>11</v>
      </c>
      <c r="BU237" s="5">
        <v>0</v>
      </c>
      <c r="BV237" s="5">
        <v>0</v>
      </c>
      <c r="BW237" s="4">
        <v>0</v>
      </c>
      <c r="BX237" s="5">
        <v>0</v>
      </c>
      <c r="BY237" s="5" t="s">
        <v>11</v>
      </c>
      <c r="BZ237" s="4">
        <v>0</v>
      </c>
      <c r="CA237" s="5">
        <v>0</v>
      </c>
      <c r="CB237" s="4" t="s">
        <v>8</v>
      </c>
      <c r="CC237" s="4">
        <v>0</v>
      </c>
      <c r="CD237" s="4" t="s">
        <v>8</v>
      </c>
      <c r="CE237" s="4" t="s">
        <v>11</v>
      </c>
      <c r="CF237" s="26" t="s">
        <v>8</v>
      </c>
      <c r="CG237" s="35" t="s">
        <v>1662</v>
      </c>
      <c r="CH237" s="27">
        <f>VLOOKUP(E237,Criterio_Invierno!$B$5:$C$8,2,0)</f>
        <v>7.5</v>
      </c>
      <c r="CI237" s="24">
        <f>+VLOOKUP(F237,Criterio_Invierno!$B$10:$C$13,2,0)</f>
        <v>2.5</v>
      </c>
      <c r="CJ237" s="29">
        <f>+IF(X237="Mañana y tarde",Criterio_Invierno!$C$16,IF(X237="Solo mañana",Criterio_Invierno!$C$15,Criterio_Invierno!$C$17))</f>
        <v>5</v>
      </c>
      <c r="CK237" s="24">
        <f>+IF(S237=0,Criterio_Invierno!$C$22,IF(S237&lt;Criterio_Invierno!$B$20,Criterio_Invierno!$C$20,IF(S237&lt;Criterio_Invierno!$B$21,Criterio_Invierno!$C$21,0)))*IF(AN237="SI",Criterio_Invierno!$F$20,Criterio_Invierno!$F$21)*IF(AI237="SI",Criterio_Invierno!$J$20,Criterio_Invierno!$J$21)</f>
        <v>0</v>
      </c>
      <c r="CL237" s="29">
        <f>(IF(AE237="NO",Criterio_Invierno!$C$25,IF(AE237="SI",Criterio_Invierno!$C$26,0))+VLOOKUP(AF237,Criterio_Invierno!$E$25:$F$29,2,FALSE)+IF(AK237="-",Criterio_Invierno!$I$30,IF(ISERROR(VLOOKUP(CONCATENATE(AL237,"-",AM237),Criterio_Invierno!$H$25:$I$29,2,FALSE)),Criterio_Invierno!$I$29,VLOOKUP(CONCATENATE(AL237,"-",AM237),Criterio_Invierno!$H$25:$I$29,2,FALSE))))*IF(AG237="SI",Criterio_Invierno!$L$25,Criterio_Invierno!$L$26)</f>
        <v>10</v>
      </c>
      <c r="CM237" s="24">
        <f>+IF(AR237&gt;Criterio_Invierno!$B$33,Criterio_Invierno!$C$33,0)+IF(AU237&gt;Criterio_Invierno!$E$33,Criterio_Invierno!$F$33,0)+IF(BG237="NO",Criterio_Invierno!$I$33,0)</f>
        <v>0</v>
      </c>
      <c r="CN237" s="24">
        <f>+IF(V237&gt;=Criterio_Invierno!$B$36,Criterio_Invierno!$C$37,IF(V237&gt;=Criterio_Invierno!$B$35,Criterio_Invierno!$C$36,Criterio_Invierno!$C$35))</f>
        <v>1.5</v>
      </c>
      <c r="CO237" s="30">
        <f>IF(CD237="-",Criterio_Invierno!$G$40,VLOOKUP(CE237,Criterio_Invierno!$B$39:$C$46,2,FALSE))</f>
        <v>1</v>
      </c>
      <c r="CP237" s="28">
        <f>+VLOOKUP(F237,Criterio_Verano!$B$5:$C$7,2,FALSE)</f>
        <v>20</v>
      </c>
      <c r="CQ237" s="24">
        <f>+IF(AA237="SI",Criterio_Verano!$C$10,IF(AB237="SI",Criterio_Verano!$C$13,IF(Z237="SI",Criterio_Verano!$C$11,Criterio_Verano!$D$12)))</f>
        <v>20</v>
      </c>
      <c r="CR237" s="24">
        <f>+IF(S237=0,Criterio_Verano!$C$18,IF(S237&lt;Criterio_Verano!$B$16,Criterio_Verano!$C$16,IF(S237&lt;Criterio_Verano!$B$17,Criterio_Verano!$C$17,Criterio_Verano!$C$18)))+IF(AE237="NO",Criterio_Verano!$F$17,Criterio_Verano!$F$16)</f>
        <v>10</v>
      </c>
      <c r="CS237" s="31">
        <f>+IF(AK237="NO",Criterio_Verano!$C$23,IF(AL237="PERSIANAS",Criterio_Verano!$C$21,Criterio_Verano!$C$22)+IF(AM237="DEFICIENTE",Criterio_Verano!$F$22,Criterio_Verano!$F$21))</f>
        <v>0</v>
      </c>
    </row>
    <row r="238" spans="1:97">
      <c r="A238" s="2" t="s">
        <v>1030</v>
      </c>
      <c r="B238" s="4" t="s">
        <v>1</v>
      </c>
      <c r="C238" s="29">
        <f t="shared" si="10"/>
        <v>0</v>
      </c>
      <c r="D238" s="24">
        <f t="shared" si="11"/>
        <v>50</v>
      </c>
      <c r="E238" s="2" t="s">
        <v>139</v>
      </c>
      <c r="F238" s="3">
        <v>4</v>
      </c>
      <c r="G238" s="4" t="s">
        <v>170</v>
      </c>
      <c r="H238" s="4" t="s">
        <v>34</v>
      </c>
      <c r="I238" s="4" t="s">
        <v>132</v>
      </c>
      <c r="J238" s="29" t="str">
        <f>VLOOKUP(I238,SEV_20000!$B$2:$D$89,3,FALSE)</f>
        <v>Sí</v>
      </c>
      <c r="K238" s="4" t="s">
        <v>1031</v>
      </c>
      <c r="L238" s="4" t="s">
        <v>2</v>
      </c>
      <c r="M238" s="4" t="s">
        <v>1032</v>
      </c>
      <c r="N238" s="4" t="s">
        <v>1033</v>
      </c>
      <c r="O238" s="4" t="s">
        <v>1034</v>
      </c>
      <c r="P238" s="4" t="s">
        <v>1034</v>
      </c>
      <c r="Q238" s="4" t="s">
        <v>3</v>
      </c>
      <c r="R238" s="5" t="s">
        <v>1035</v>
      </c>
      <c r="S238" s="4">
        <v>0</v>
      </c>
      <c r="T238" s="5" t="s">
        <v>13</v>
      </c>
      <c r="U238" s="5">
        <v>0</v>
      </c>
      <c r="V238" s="5">
        <v>0</v>
      </c>
      <c r="W238" s="4">
        <v>0</v>
      </c>
      <c r="X238" s="4" t="s">
        <v>11</v>
      </c>
      <c r="Y238" s="4" t="s">
        <v>13</v>
      </c>
      <c r="Z238" s="42" t="s">
        <v>5</v>
      </c>
      <c r="AA238" s="4"/>
      <c r="AB238" s="4" t="s">
        <v>11</v>
      </c>
      <c r="AC238" s="4" t="s">
        <v>11</v>
      </c>
      <c r="AD238" s="4" t="s">
        <v>11</v>
      </c>
      <c r="AE238" s="4" t="s">
        <v>11</v>
      </c>
      <c r="AF238" s="4" t="s">
        <v>11</v>
      </c>
      <c r="AG238" s="4" t="s">
        <v>11</v>
      </c>
      <c r="AH238" s="4" t="s">
        <v>11</v>
      </c>
      <c r="AI238" s="4" t="s">
        <v>11</v>
      </c>
      <c r="AJ238" s="4" t="s">
        <v>11</v>
      </c>
      <c r="AK238" s="4" t="s">
        <v>11</v>
      </c>
      <c r="AL238" s="4" t="s">
        <v>11</v>
      </c>
      <c r="AM238" s="4" t="s">
        <v>11</v>
      </c>
      <c r="AN238" s="4" t="s">
        <v>13</v>
      </c>
      <c r="AO238" s="4" t="s">
        <v>11</v>
      </c>
      <c r="AP238" s="5" t="s">
        <v>11</v>
      </c>
      <c r="AQ238" s="5">
        <v>0</v>
      </c>
      <c r="AR238" s="5">
        <v>0</v>
      </c>
      <c r="AS238" s="4">
        <v>0</v>
      </c>
      <c r="AT238" s="5" t="s">
        <v>11</v>
      </c>
      <c r="AU238" s="4">
        <v>0</v>
      </c>
      <c r="AV238" s="5" t="s">
        <v>13</v>
      </c>
      <c r="AW238" s="4">
        <v>0</v>
      </c>
      <c r="AX238" s="4" t="s">
        <v>11</v>
      </c>
      <c r="AY238" s="5" t="s">
        <v>11</v>
      </c>
      <c r="AZ238" s="4">
        <v>0</v>
      </c>
      <c r="BA238" s="4" t="s">
        <v>13</v>
      </c>
      <c r="BB238" s="5" t="s">
        <v>11</v>
      </c>
      <c r="BC238" s="5">
        <v>0</v>
      </c>
      <c r="BD238" s="4">
        <v>0</v>
      </c>
      <c r="BE238" s="4" t="s">
        <v>11</v>
      </c>
      <c r="BF238" s="4" t="s">
        <v>11</v>
      </c>
      <c r="BG238" s="4" t="s">
        <v>11</v>
      </c>
      <c r="BH238" s="4" t="s">
        <v>11</v>
      </c>
      <c r="BI238" s="4" t="s">
        <v>11</v>
      </c>
      <c r="BJ238" s="4" t="s">
        <v>13</v>
      </c>
      <c r="BK238" s="4" t="s">
        <v>11</v>
      </c>
      <c r="BL238" s="5" t="s">
        <v>11</v>
      </c>
      <c r="BM238" s="5">
        <v>0</v>
      </c>
      <c r="BN238" s="4">
        <v>0</v>
      </c>
      <c r="BO238" s="4" t="s">
        <v>11</v>
      </c>
      <c r="BP238" s="4" t="s">
        <v>11</v>
      </c>
      <c r="BQ238" s="4" t="s">
        <v>11</v>
      </c>
      <c r="BR238" s="4" t="s">
        <v>11</v>
      </c>
      <c r="BS238" s="5" t="s">
        <v>11</v>
      </c>
      <c r="BT238" s="5" t="s">
        <v>11</v>
      </c>
      <c r="BU238" s="5">
        <v>0</v>
      </c>
      <c r="BV238" s="5">
        <v>0</v>
      </c>
      <c r="BW238" s="4">
        <v>0</v>
      </c>
      <c r="BX238" s="5">
        <v>0</v>
      </c>
      <c r="BY238" s="5" t="s">
        <v>11</v>
      </c>
      <c r="BZ238" s="4">
        <v>0</v>
      </c>
      <c r="CA238" s="5">
        <v>0</v>
      </c>
      <c r="CB238" s="4" t="s">
        <v>11</v>
      </c>
      <c r="CC238" s="4">
        <v>0</v>
      </c>
      <c r="CD238" s="4" t="s">
        <v>11</v>
      </c>
      <c r="CE238" s="4" t="s">
        <v>11</v>
      </c>
      <c r="CF238" s="26" t="s">
        <v>11</v>
      </c>
      <c r="CG238" s="35" t="s">
        <v>1718</v>
      </c>
      <c r="CH238" s="27">
        <f>VLOOKUP(E238,Criterio_Invierno!$B$5:$C$8,2,0)</f>
        <v>7.5</v>
      </c>
      <c r="CI238" s="24">
        <f>+VLOOKUP(F238,Criterio_Invierno!$B$10:$C$13,2,0)</f>
        <v>5</v>
      </c>
      <c r="CJ238" s="29">
        <f>+IF(X238="Mañana y tarde",Criterio_Invierno!$C$16,IF(X238="Solo mañana",Criterio_Invierno!$C$15,Criterio_Invierno!$C$17))</f>
        <v>0</v>
      </c>
      <c r="CK238" s="24">
        <f>+IF(S238=0,Criterio_Invierno!$C$22,IF(S238&lt;Criterio_Invierno!$B$20,Criterio_Invierno!$C$20,IF(S238&lt;Criterio_Invierno!$B$21,Criterio_Invierno!$C$21,0)))*IF(AN238="SI",Criterio_Invierno!$F$20,Criterio_Invierno!$F$21)*IF(AI238="SI",Criterio_Invierno!$J$20,Criterio_Invierno!$J$21)</f>
        <v>0</v>
      </c>
      <c r="CL238" s="29">
        <f>(IF(AE238="NO",Criterio_Invierno!$C$25,IF(AE238="SI",Criterio_Invierno!$C$26,0))+VLOOKUP(AF238,Criterio_Invierno!$E$25:$F$29,2,FALSE)+IF(AK238="-",Criterio_Invierno!$I$30,IF(ISERROR(VLOOKUP(CONCATENATE(AL238,"-",AM238),Criterio_Invierno!$H$25:$I$29,2,FALSE)),Criterio_Invierno!$I$29,VLOOKUP(CONCATENATE(AL238,"-",AM238),Criterio_Invierno!$H$25:$I$29,2,FALSE))))*IF(AG238="SI",Criterio_Invierno!$L$25,Criterio_Invierno!$L$26)</f>
        <v>0</v>
      </c>
      <c r="CM238" s="24">
        <f>+IF(AR238&gt;Criterio_Invierno!$B$33,Criterio_Invierno!$C$33,0)+IF(AU238&gt;Criterio_Invierno!$E$33,Criterio_Invierno!$F$33,0)+IF(BG238="NO",Criterio_Invierno!$I$33,0)</f>
        <v>0</v>
      </c>
      <c r="CN238" s="24">
        <f>+IF(V238&gt;=Criterio_Invierno!$B$36,Criterio_Invierno!$C$37,IF(V238&gt;=Criterio_Invierno!$B$35,Criterio_Invierno!$C$36,Criterio_Invierno!$C$35))</f>
        <v>1</v>
      </c>
      <c r="CO238" s="30">
        <f>IF(CD238="-",Criterio_Invierno!$G$40,VLOOKUP(CE238,Criterio_Invierno!$B$39:$C$46,2,FALSE))</f>
        <v>0</v>
      </c>
      <c r="CP238" s="28">
        <f>+VLOOKUP(F238,Criterio_Verano!$B$5:$C$7,2,FALSE)</f>
        <v>40</v>
      </c>
      <c r="CQ238" s="24">
        <f>+IF(AA238="SI",Criterio_Verano!$C$10,IF(AB238="SI",Criterio_Verano!$C$13,IF(Z238="SI",Criterio_Verano!$C$11,Criterio_Verano!$D$12)))</f>
        <v>10</v>
      </c>
      <c r="CR238" s="24">
        <f>+IF(S238=0,Criterio_Verano!$C$18,IF(S238&lt;Criterio_Verano!$B$16,Criterio_Verano!$C$16,IF(S238&lt;Criterio_Verano!$B$17,Criterio_Verano!$C$17,Criterio_Verano!$C$18)))+IF(AE238="NO",Criterio_Verano!$F$17,Criterio_Verano!$F$16)</f>
        <v>0</v>
      </c>
      <c r="CS238" s="31">
        <f>+IF(AK238="NO",Criterio_Verano!$C$23,IF(AL238="PERSIANAS",Criterio_Verano!$C$21,Criterio_Verano!$C$22)+IF(AM238="DEFICIENTE",Criterio_Verano!$F$22,Criterio_Verano!$F$21))</f>
        <v>0</v>
      </c>
    </row>
    <row r="239" spans="1:97">
      <c r="A239" s="2" t="s">
        <v>945</v>
      </c>
      <c r="B239" s="4" t="s">
        <v>1</v>
      </c>
      <c r="C239" s="29">
        <f t="shared" si="10"/>
        <v>47.5</v>
      </c>
      <c r="D239" s="24">
        <f t="shared" si="11"/>
        <v>50</v>
      </c>
      <c r="E239" s="2" t="s">
        <v>140</v>
      </c>
      <c r="F239" s="3">
        <v>3</v>
      </c>
      <c r="G239" s="4" t="s">
        <v>946</v>
      </c>
      <c r="H239" s="4" t="s">
        <v>34</v>
      </c>
      <c r="I239" s="4" t="s">
        <v>324</v>
      </c>
      <c r="J239" s="29" t="str">
        <f>VLOOKUP(I239,SEV_20000!$B$2:$D$89,3,FALSE)</f>
        <v>Sí</v>
      </c>
      <c r="K239" s="4" t="s">
        <v>947</v>
      </c>
      <c r="L239" s="4" t="s">
        <v>2</v>
      </c>
      <c r="M239" s="4" t="s">
        <v>948</v>
      </c>
      <c r="N239" s="4" t="s">
        <v>949</v>
      </c>
      <c r="O239" s="4" t="s">
        <v>950</v>
      </c>
      <c r="P239" s="4" t="s">
        <v>951</v>
      </c>
      <c r="Q239" s="4" t="s">
        <v>3</v>
      </c>
      <c r="R239" s="5" t="s">
        <v>246</v>
      </c>
      <c r="S239" s="4">
        <v>2015</v>
      </c>
      <c r="T239" s="5" t="s">
        <v>13</v>
      </c>
      <c r="U239" s="5">
        <v>0</v>
      </c>
      <c r="V239" s="5">
        <v>98</v>
      </c>
      <c r="W239" s="4">
        <v>6</v>
      </c>
      <c r="X239" s="4" t="s">
        <v>4</v>
      </c>
      <c r="Y239" s="4" t="s">
        <v>5</v>
      </c>
      <c r="Z239" s="42" t="s">
        <v>5</v>
      </c>
      <c r="AA239" s="4"/>
      <c r="AB239" s="4" t="s">
        <v>8</v>
      </c>
      <c r="AC239" s="4" t="s">
        <v>5</v>
      </c>
      <c r="AD239" s="4" t="s">
        <v>6</v>
      </c>
      <c r="AE239" s="4" t="s">
        <v>8</v>
      </c>
      <c r="AF239" s="4" t="s">
        <v>7</v>
      </c>
      <c r="AG239" s="4" t="s">
        <v>5</v>
      </c>
      <c r="AH239" s="4" t="s">
        <v>9</v>
      </c>
      <c r="AI239" s="4" t="s">
        <v>5</v>
      </c>
      <c r="AJ239" s="4" t="s">
        <v>10</v>
      </c>
      <c r="AK239" s="4" t="s">
        <v>5</v>
      </c>
      <c r="AL239" s="4" t="s">
        <v>19</v>
      </c>
      <c r="AM239" s="4" t="s">
        <v>24</v>
      </c>
      <c r="AN239" s="4" t="s">
        <v>8</v>
      </c>
      <c r="AO239" s="4" t="s">
        <v>5</v>
      </c>
      <c r="AP239" s="5" t="s">
        <v>21</v>
      </c>
      <c r="AQ239" s="5">
        <v>1500</v>
      </c>
      <c r="AR239" s="5">
        <v>2</v>
      </c>
      <c r="AS239" s="4">
        <v>3</v>
      </c>
      <c r="AT239" s="5" t="s">
        <v>8</v>
      </c>
      <c r="AU239" s="4">
        <v>0</v>
      </c>
      <c r="AV239" s="5" t="s">
        <v>8</v>
      </c>
      <c r="AW239" s="4">
        <v>0</v>
      </c>
      <c r="AX239" s="4" t="s">
        <v>8</v>
      </c>
      <c r="AY239" s="5" t="s">
        <v>11</v>
      </c>
      <c r="AZ239" s="4">
        <v>0</v>
      </c>
      <c r="BA239" s="4" t="s">
        <v>13</v>
      </c>
      <c r="BB239" s="5" t="s">
        <v>11</v>
      </c>
      <c r="BC239" s="5">
        <v>0</v>
      </c>
      <c r="BD239" s="4">
        <v>0</v>
      </c>
      <c r="BE239" s="4" t="s">
        <v>8</v>
      </c>
      <c r="BF239" s="4" t="s">
        <v>14</v>
      </c>
      <c r="BG239" s="4" t="s">
        <v>5</v>
      </c>
      <c r="BH239" s="4" t="s">
        <v>8</v>
      </c>
      <c r="BI239" s="4" t="s">
        <v>11</v>
      </c>
      <c r="BJ239" s="4" t="s">
        <v>13</v>
      </c>
      <c r="BK239" s="4" t="s">
        <v>11</v>
      </c>
      <c r="BL239" s="5" t="s">
        <v>11</v>
      </c>
      <c r="BM239" s="5">
        <v>6</v>
      </c>
      <c r="BN239" s="4">
        <v>0</v>
      </c>
      <c r="BO239" s="4" t="s">
        <v>8</v>
      </c>
      <c r="BP239" s="4" t="s">
        <v>11</v>
      </c>
      <c r="BQ239" s="4" t="s">
        <v>11</v>
      </c>
      <c r="BR239" s="4" t="s">
        <v>11</v>
      </c>
      <c r="BS239" s="5" t="s">
        <v>11</v>
      </c>
      <c r="BT239" s="5" t="s">
        <v>11</v>
      </c>
      <c r="BU239" s="5">
        <v>0</v>
      </c>
      <c r="BV239" s="5">
        <v>0</v>
      </c>
      <c r="BW239" s="4">
        <v>0</v>
      </c>
      <c r="BX239" s="5">
        <v>0</v>
      </c>
      <c r="BY239" s="5" t="s">
        <v>11</v>
      </c>
      <c r="BZ239" s="4">
        <v>0</v>
      </c>
      <c r="CA239" s="5">
        <v>0</v>
      </c>
      <c r="CB239" s="4" t="s">
        <v>8</v>
      </c>
      <c r="CC239" s="4">
        <v>0</v>
      </c>
      <c r="CD239" s="4" t="s">
        <v>8</v>
      </c>
      <c r="CE239" s="4" t="s">
        <v>11</v>
      </c>
      <c r="CF239" s="26" t="s">
        <v>8</v>
      </c>
      <c r="CG239" s="35" t="s">
        <v>1646</v>
      </c>
      <c r="CH239" s="27">
        <f>VLOOKUP(E239,Criterio_Invierno!$B$5:$C$8,2,0)</f>
        <v>10</v>
      </c>
      <c r="CI239" s="24">
        <f>+VLOOKUP(F239,Criterio_Invierno!$B$10:$C$13,2,0)</f>
        <v>2.5</v>
      </c>
      <c r="CJ239" s="29">
        <f>+IF(X239="Mañana y tarde",Criterio_Invierno!$C$16,IF(X239="Solo mañana",Criterio_Invierno!$C$15,Criterio_Invierno!$C$17))</f>
        <v>5</v>
      </c>
      <c r="CK239" s="24">
        <f>+IF(S239=0,Criterio_Invierno!$C$22,IF(S239&lt;Criterio_Invierno!$B$20,Criterio_Invierno!$C$20,IF(S239&lt;Criterio_Invierno!$B$21,Criterio_Invierno!$C$21,0)))*IF(AN239="SI",Criterio_Invierno!$F$20,Criterio_Invierno!$F$21)*IF(AI239="SI",Criterio_Invierno!$J$20,Criterio_Invierno!$J$21)</f>
        <v>0</v>
      </c>
      <c r="CL239" s="29">
        <f>(IF(AE239="NO",Criterio_Invierno!$C$25,IF(AE239="SI",Criterio_Invierno!$C$26,0))+VLOOKUP(AF239,Criterio_Invierno!$E$25:$F$29,2,FALSE)+IF(AK239="-",Criterio_Invierno!$I$30,IF(ISERROR(VLOOKUP(CONCATENATE(AL239,"-",AM239),Criterio_Invierno!$H$25:$I$29,2,FALSE)),Criterio_Invierno!$I$29,VLOOKUP(CONCATENATE(AL239,"-",AM239),Criterio_Invierno!$H$25:$I$29,2,FALSE))))*IF(AG239="SI",Criterio_Invierno!$L$25,Criterio_Invierno!$L$26)</f>
        <v>30</v>
      </c>
      <c r="CM239" s="24">
        <f>+IF(AR239&gt;Criterio_Invierno!$B$33,Criterio_Invierno!$C$33,0)+IF(AU239&gt;Criterio_Invierno!$E$33,Criterio_Invierno!$F$33,0)+IF(BG239="NO",Criterio_Invierno!$I$33,0)</f>
        <v>0</v>
      </c>
      <c r="CN239" s="24">
        <f>+IF(V239&gt;=Criterio_Invierno!$B$36,Criterio_Invierno!$C$37,IF(V239&gt;=Criterio_Invierno!$B$35,Criterio_Invierno!$C$36,Criterio_Invierno!$C$35))</f>
        <v>1</v>
      </c>
      <c r="CO239" s="30">
        <f>IF(CD239="-",Criterio_Invierno!$G$40,VLOOKUP(CE239,Criterio_Invierno!$B$39:$C$46,2,FALSE))</f>
        <v>1</v>
      </c>
      <c r="CP239" s="28">
        <f>+VLOOKUP(F239,Criterio_Verano!$B$5:$C$7,2,FALSE)</f>
        <v>20</v>
      </c>
      <c r="CQ239" s="24">
        <f>+IF(AA239="SI",Criterio_Verano!$C$10,IF(AB239="SI",Criterio_Verano!$C$13,IF(Z239="SI",Criterio_Verano!$C$11,Criterio_Verano!$D$12)))</f>
        <v>10</v>
      </c>
      <c r="CR239" s="24">
        <f>+IF(S239=0,Criterio_Verano!$C$18,IF(S239&lt;Criterio_Verano!$B$16,Criterio_Verano!$C$16,IF(S239&lt;Criterio_Verano!$B$17,Criterio_Verano!$C$17,Criterio_Verano!$C$18)))+IF(AE239="NO",Criterio_Verano!$F$17,Criterio_Verano!$F$16)</f>
        <v>10</v>
      </c>
      <c r="CS239" s="31">
        <f>+IF(AK239="NO",Criterio_Verano!$C$23,IF(AL239="PERSIANAS",Criterio_Verano!$C$21,Criterio_Verano!$C$22)+IF(AM239="DEFICIENTE",Criterio_Verano!$F$22,Criterio_Verano!$F$21))</f>
        <v>10</v>
      </c>
    </row>
    <row r="240" spans="1:97">
      <c r="A240" s="2" t="s">
        <v>859</v>
      </c>
      <c r="B240" s="4" t="s">
        <v>1</v>
      </c>
      <c r="C240" s="29">
        <f t="shared" si="10"/>
        <v>0</v>
      </c>
      <c r="D240" s="24">
        <f t="shared" si="11"/>
        <v>50</v>
      </c>
      <c r="E240" s="2" t="s">
        <v>139</v>
      </c>
      <c r="F240" s="3">
        <v>4</v>
      </c>
      <c r="G240" s="4" t="s">
        <v>860</v>
      </c>
      <c r="H240" s="4" t="s">
        <v>34</v>
      </c>
      <c r="I240" s="4" t="s">
        <v>861</v>
      </c>
      <c r="J240" s="29" t="str">
        <f>VLOOKUP(I240,SEV_20000!$B$2:$D$89,3,FALSE)</f>
        <v>Sí</v>
      </c>
      <c r="K240" s="4" t="s">
        <v>862</v>
      </c>
      <c r="L240" s="4" t="s">
        <v>2</v>
      </c>
      <c r="M240" s="4" t="s">
        <v>863</v>
      </c>
      <c r="N240" s="4" t="s">
        <v>864</v>
      </c>
      <c r="O240" s="4" t="s">
        <v>865</v>
      </c>
      <c r="P240" s="4" t="s">
        <v>866</v>
      </c>
      <c r="Q240" s="4" t="s">
        <v>30</v>
      </c>
      <c r="R240" s="5" t="s">
        <v>43</v>
      </c>
      <c r="S240" s="4">
        <v>0</v>
      </c>
      <c r="T240" s="5" t="s">
        <v>13</v>
      </c>
      <c r="U240" s="5">
        <v>0</v>
      </c>
      <c r="V240" s="5">
        <v>0</v>
      </c>
      <c r="W240" s="4">
        <v>0</v>
      </c>
      <c r="X240" s="4" t="s">
        <v>11</v>
      </c>
      <c r="Y240" s="4" t="s">
        <v>13</v>
      </c>
      <c r="Z240" s="42" t="s">
        <v>5</v>
      </c>
      <c r="AA240" s="4"/>
      <c r="AB240" s="4" t="s">
        <v>11</v>
      </c>
      <c r="AC240" s="4" t="s">
        <v>11</v>
      </c>
      <c r="AD240" s="4" t="s">
        <v>11</v>
      </c>
      <c r="AE240" s="4" t="s">
        <v>11</v>
      </c>
      <c r="AF240" s="4" t="s">
        <v>11</v>
      </c>
      <c r="AG240" s="4" t="s">
        <v>11</v>
      </c>
      <c r="AH240" s="4" t="s">
        <v>11</v>
      </c>
      <c r="AI240" s="4" t="s">
        <v>11</v>
      </c>
      <c r="AJ240" s="4" t="s">
        <v>11</v>
      </c>
      <c r="AK240" s="4" t="s">
        <v>11</v>
      </c>
      <c r="AL240" s="4" t="s">
        <v>11</v>
      </c>
      <c r="AM240" s="4" t="s">
        <v>11</v>
      </c>
      <c r="AN240" s="4" t="s">
        <v>13</v>
      </c>
      <c r="AO240" s="4" t="s">
        <v>11</v>
      </c>
      <c r="AP240" s="5" t="s">
        <v>11</v>
      </c>
      <c r="AQ240" s="5">
        <v>0</v>
      </c>
      <c r="AR240" s="5">
        <v>0</v>
      </c>
      <c r="AS240" s="4">
        <v>0</v>
      </c>
      <c r="AT240" s="5" t="s">
        <v>11</v>
      </c>
      <c r="AU240" s="4">
        <v>0</v>
      </c>
      <c r="AV240" s="5" t="s">
        <v>13</v>
      </c>
      <c r="AW240" s="4">
        <v>0</v>
      </c>
      <c r="AX240" s="4" t="s">
        <v>11</v>
      </c>
      <c r="AY240" s="5" t="s">
        <v>11</v>
      </c>
      <c r="AZ240" s="4">
        <v>0</v>
      </c>
      <c r="BA240" s="4" t="s">
        <v>13</v>
      </c>
      <c r="BB240" s="5" t="s">
        <v>11</v>
      </c>
      <c r="BC240" s="5">
        <v>0</v>
      </c>
      <c r="BD240" s="4">
        <v>0</v>
      </c>
      <c r="BE240" s="4" t="s">
        <v>11</v>
      </c>
      <c r="BF240" s="4" t="s">
        <v>11</v>
      </c>
      <c r="BG240" s="4" t="s">
        <v>11</v>
      </c>
      <c r="BH240" s="4" t="s">
        <v>11</v>
      </c>
      <c r="BI240" s="4" t="s">
        <v>11</v>
      </c>
      <c r="BJ240" s="4" t="s">
        <v>13</v>
      </c>
      <c r="BK240" s="4" t="s">
        <v>11</v>
      </c>
      <c r="BL240" s="5" t="s">
        <v>11</v>
      </c>
      <c r="BM240" s="5">
        <v>0</v>
      </c>
      <c r="BN240" s="4">
        <v>0</v>
      </c>
      <c r="BO240" s="4" t="s">
        <v>11</v>
      </c>
      <c r="BP240" s="4" t="s">
        <v>11</v>
      </c>
      <c r="BQ240" s="4" t="s">
        <v>11</v>
      </c>
      <c r="BR240" s="4" t="s">
        <v>11</v>
      </c>
      <c r="BS240" s="5" t="s">
        <v>11</v>
      </c>
      <c r="BT240" s="5" t="s">
        <v>11</v>
      </c>
      <c r="BU240" s="5">
        <v>0</v>
      </c>
      <c r="BV240" s="5">
        <v>0</v>
      </c>
      <c r="BW240" s="4">
        <v>0</v>
      </c>
      <c r="BX240" s="5">
        <v>0</v>
      </c>
      <c r="BY240" s="5" t="s">
        <v>11</v>
      </c>
      <c r="BZ240" s="4">
        <v>0</v>
      </c>
      <c r="CA240" s="5">
        <v>0</v>
      </c>
      <c r="CB240" s="4" t="s">
        <v>11</v>
      </c>
      <c r="CC240" s="4">
        <v>0</v>
      </c>
      <c r="CD240" s="4" t="s">
        <v>11</v>
      </c>
      <c r="CE240" s="4" t="s">
        <v>11</v>
      </c>
      <c r="CF240" s="26" t="s">
        <v>11</v>
      </c>
      <c r="CG240" s="35" t="s">
        <v>1718</v>
      </c>
      <c r="CH240" s="27">
        <f>VLOOKUP(E240,Criterio_Invierno!$B$5:$C$8,2,0)</f>
        <v>7.5</v>
      </c>
      <c r="CI240" s="24">
        <f>+VLOOKUP(F240,Criterio_Invierno!$B$10:$C$13,2,0)</f>
        <v>5</v>
      </c>
      <c r="CJ240" s="29">
        <f>+IF(X240="Mañana y tarde",Criterio_Invierno!$C$16,IF(X240="Solo mañana",Criterio_Invierno!$C$15,Criterio_Invierno!$C$17))</f>
        <v>0</v>
      </c>
      <c r="CK240" s="24">
        <f>+IF(S240=0,Criterio_Invierno!$C$22,IF(S240&lt;Criterio_Invierno!$B$20,Criterio_Invierno!$C$20,IF(S240&lt;Criterio_Invierno!$B$21,Criterio_Invierno!$C$21,0)))*IF(AN240="SI",Criterio_Invierno!$F$20,Criterio_Invierno!$F$21)*IF(AI240="SI",Criterio_Invierno!$J$20,Criterio_Invierno!$J$21)</f>
        <v>0</v>
      </c>
      <c r="CL240" s="29">
        <f>(IF(AE240="NO",Criterio_Invierno!$C$25,IF(AE240="SI",Criterio_Invierno!$C$26,0))+VLOOKUP(AF240,Criterio_Invierno!$E$25:$F$29,2,FALSE)+IF(AK240="-",Criterio_Invierno!$I$30,IF(ISERROR(VLOOKUP(CONCATENATE(AL240,"-",AM240),Criterio_Invierno!$H$25:$I$29,2,FALSE)),Criterio_Invierno!$I$29,VLOOKUP(CONCATENATE(AL240,"-",AM240),Criterio_Invierno!$H$25:$I$29,2,FALSE))))*IF(AG240="SI",Criterio_Invierno!$L$25,Criterio_Invierno!$L$26)</f>
        <v>0</v>
      </c>
      <c r="CM240" s="24">
        <f>+IF(AR240&gt;Criterio_Invierno!$B$33,Criterio_Invierno!$C$33,0)+IF(AU240&gt;Criterio_Invierno!$E$33,Criterio_Invierno!$F$33,0)+IF(BG240="NO",Criterio_Invierno!$I$33,0)</f>
        <v>0</v>
      </c>
      <c r="CN240" s="24">
        <f>+IF(V240&gt;=Criterio_Invierno!$B$36,Criterio_Invierno!$C$37,IF(V240&gt;=Criterio_Invierno!$B$35,Criterio_Invierno!$C$36,Criterio_Invierno!$C$35))</f>
        <v>1</v>
      </c>
      <c r="CO240" s="30">
        <f>IF(CD240="-",Criterio_Invierno!$G$40,VLOOKUP(CE240,Criterio_Invierno!$B$39:$C$46,2,FALSE))</f>
        <v>0</v>
      </c>
      <c r="CP240" s="28">
        <f>+VLOOKUP(F240,Criterio_Verano!$B$5:$C$7,2,FALSE)</f>
        <v>40</v>
      </c>
      <c r="CQ240" s="24">
        <f>+IF(AA240="SI",Criterio_Verano!$C$10,IF(AB240="SI",Criterio_Verano!$C$13,IF(Z240="SI",Criterio_Verano!$C$11,Criterio_Verano!$D$12)))</f>
        <v>10</v>
      </c>
      <c r="CR240" s="24">
        <f>+IF(S240=0,Criterio_Verano!$C$18,IF(S240&lt;Criterio_Verano!$B$16,Criterio_Verano!$C$16,IF(S240&lt;Criterio_Verano!$B$17,Criterio_Verano!$C$17,Criterio_Verano!$C$18)))+IF(AE240="NO",Criterio_Verano!$F$17,Criterio_Verano!$F$16)</f>
        <v>0</v>
      </c>
      <c r="CS240" s="31">
        <f>+IF(AK240="NO",Criterio_Verano!$C$23,IF(AL240="PERSIANAS",Criterio_Verano!$C$21,Criterio_Verano!$C$22)+IF(AM240="DEFICIENTE",Criterio_Verano!$F$22,Criterio_Verano!$F$21))</f>
        <v>0</v>
      </c>
    </row>
    <row r="241" spans="1:97">
      <c r="A241" s="2" t="s">
        <v>859</v>
      </c>
      <c r="B241" s="4" t="s">
        <v>1</v>
      </c>
      <c r="C241" s="29">
        <f t="shared" si="10"/>
        <v>0</v>
      </c>
      <c r="D241" s="24">
        <f t="shared" si="11"/>
        <v>50</v>
      </c>
      <c r="E241" s="2" t="s">
        <v>139</v>
      </c>
      <c r="F241" s="3">
        <v>4</v>
      </c>
      <c r="G241" s="4" t="s">
        <v>860</v>
      </c>
      <c r="H241" s="4" t="s">
        <v>34</v>
      </c>
      <c r="I241" s="4" t="s">
        <v>861</v>
      </c>
      <c r="J241" s="29" t="str">
        <f>VLOOKUP(I241,SEV_20000!$B$2:$D$89,3,FALSE)</f>
        <v>Sí</v>
      </c>
      <c r="K241" s="4" t="s">
        <v>862</v>
      </c>
      <c r="L241" s="4" t="s">
        <v>2</v>
      </c>
      <c r="M241" s="4" t="s">
        <v>863</v>
      </c>
      <c r="N241" s="4" t="s">
        <v>864</v>
      </c>
      <c r="O241" s="4" t="s">
        <v>865</v>
      </c>
      <c r="P241" s="4" t="s">
        <v>866</v>
      </c>
      <c r="Q241" s="4" t="s">
        <v>30</v>
      </c>
      <c r="R241" s="5" t="s">
        <v>867</v>
      </c>
      <c r="S241" s="4">
        <v>0</v>
      </c>
      <c r="T241" s="5" t="s">
        <v>13</v>
      </c>
      <c r="U241" s="5">
        <v>0</v>
      </c>
      <c r="V241" s="5">
        <v>0</v>
      </c>
      <c r="W241" s="4">
        <v>0</v>
      </c>
      <c r="X241" s="4" t="s">
        <v>11</v>
      </c>
      <c r="Y241" s="4" t="s">
        <v>13</v>
      </c>
      <c r="Z241" s="42" t="s">
        <v>5</v>
      </c>
      <c r="AA241" s="4"/>
      <c r="AB241" s="4" t="s">
        <v>11</v>
      </c>
      <c r="AC241" s="4" t="s">
        <v>11</v>
      </c>
      <c r="AD241" s="4" t="s">
        <v>11</v>
      </c>
      <c r="AE241" s="4" t="s">
        <v>11</v>
      </c>
      <c r="AF241" s="4" t="s">
        <v>11</v>
      </c>
      <c r="AG241" s="4" t="s">
        <v>11</v>
      </c>
      <c r="AH241" s="4" t="s">
        <v>11</v>
      </c>
      <c r="AI241" s="4" t="s">
        <v>11</v>
      </c>
      <c r="AJ241" s="4" t="s">
        <v>11</v>
      </c>
      <c r="AK241" s="4" t="s">
        <v>11</v>
      </c>
      <c r="AL241" s="4" t="s">
        <v>11</v>
      </c>
      <c r="AM241" s="4" t="s">
        <v>11</v>
      </c>
      <c r="AN241" s="4" t="s">
        <v>13</v>
      </c>
      <c r="AO241" s="4" t="s">
        <v>11</v>
      </c>
      <c r="AP241" s="5" t="s">
        <v>11</v>
      </c>
      <c r="AQ241" s="5">
        <v>0</v>
      </c>
      <c r="AR241" s="5">
        <v>0</v>
      </c>
      <c r="AS241" s="4">
        <v>0</v>
      </c>
      <c r="AT241" s="5" t="s">
        <v>11</v>
      </c>
      <c r="AU241" s="4">
        <v>0</v>
      </c>
      <c r="AV241" s="5" t="s">
        <v>13</v>
      </c>
      <c r="AW241" s="4">
        <v>0</v>
      </c>
      <c r="AX241" s="4" t="s">
        <v>11</v>
      </c>
      <c r="AY241" s="5" t="s">
        <v>11</v>
      </c>
      <c r="AZ241" s="4">
        <v>0</v>
      </c>
      <c r="BA241" s="4" t="s">
        <v>13</v>
      </c>
      <c r="BB241" s="5" t="s">
        <v>11</v>
      </c>
      <c r="BC241" s="5">
        <v>0</v>
      </c>
      <c r="BD241" s="4">
        <v>0</v>
      </c>
      <c r="BE241" s="4" t="s">
        <v>11</v>
      </c>
      <c r="BF241" s="4" t="s">
        <v>11</v>
      </c>
      <c r="BG241" s="4" t="s">
        <v>11</v>
      </c>
      <c r="BH241" s="4" t="s">
        <v>11</v>
      </c>
      <c r="BI241" s="4" t="s">
        <v>11</v>
      </c>
      <c r="BJ241" s="4" t="s">
        <v>13</v>
      </c>
      <c r="BK241" s="4" t="s">
        <v>11</v>
      </c>
      <c r="BL241" s="5" t="s">
        <v>11</v>
      </c>
      <c r="BM241" s="5">
        <v>0</v>
      </c>
      <c r="BN241" s="4">
        <v>0</v>
      </c>
      <c r="BO241" s="4" t="s">
        <v>11</v>
      </c>
      <c r="BP241" s="4" t="s">
        <v>11</v>
      </c>
      <c r="BQ241" s="4" t="s">
        <v>11</v>
      </c>
      <c r="BR241" s="4" t="s">
        <v>11</v>
      </c>
      <c r="BS241" s="5" t="s">
        <v>11</v>
      </c>
      <c r="BT241" s="5" t="s">
        <v>11</v>
      </c>
      <c r="BU241" s="5">
        <v>0</v>
      </c>
      <c r="BV241" s="5">
        <v>0</v>
      </c>
      <c r="BW241" s="4">
        <v>0</v>
      </c>
      <c r="BX241" s="5">
        <v>0</v>
      </c>
      <c r="BY241" s="5" t="s">
        <v>11</v>
      </c>
      <c r="BZ241" s="4">
        <v>0</v>
      </c>
      <c r="CA241" s="5">
        <v>0</v>
      </c>
      <c r="CB241" s="4" t="s">
        <v>11</v>
      </c>
      <c r="CC241" s="4">
        <v>0</v>
      </c>
      <c r="CD241" s="4" t="s">
        <v>11</v>
      </c>
      <c r="CE241" s="4" t="s">
        <v>11</v>
      </c>
      <c r="CF241" s="26" t="s">
        <v>11</v>
      </c>
      <c r="CG241" s="35" t="s">
        <v>1718</v>
      </c>
      <c r="CH241" s="27">
        <f>VLOOKUP(E241,Criterio_Invierno!$B$5:$C$8,2,0)</f>
        <v>7.5</v>
      </c>
      <c r="CI241" s="24">
        <f>+VLOOKUP(F241,Criterio_Invierno!$B$10:$C$13,2,0)</f>
        <v>5</v>
      </c>
      <c r="CJ241" s="29">
        <f>+IF(X241="Mañana y tarde",Criterio_Invierno!$C$16,IF(X241="Solo mañana",Criterio_Invierno!$C$15,Criterio_Invierno!$C$17))</f>
        <v>0</v>
      </c>
      <c r="CK241" s="24">
        <f>+IF(S241=0,Criterio_Invierno!$C$22,IF(S241&lt;Criterio_Invierno!$B$20,Criterio_Invierno!$C$20,IF(S241&lt;Criterio_Invierno!$B$21,Criterio_Invierno!$C$21,0)))*IF(AN241="SI",Criterio_Invierno!$F$20,Criterio_Invierno!$F$21)*IF(AI241="SI",Criterio_Invierno!$J$20,Criterio_Invierno!$J$21)</f>
        <v>0</v>
      </c>
      <c r="CL241" s="29">
        <f>(IF(AE241="NO",Criterio_Invierno!$C$25,IF(AE241="SI",Criterio_Invierno!$C$26,0))+VLOOKUP(AF241,Criterio_Invierno!$E$25:$F$29,2,FALSE)+IF(AK241="-",Criterio_Invierno!$I$30,IF(ISERROR(VLOOKUP(CONCATENATE(AL241,"-",AM241),Criterio_Invierno!$H$25:$I$29,2,FALSE)),Criterio_Invierno!$I$29,VLOOKUP(CONCATENATE(AL241,"-",AM241),Criterio_Invierno!$H$25:$I$29,2,FALSE))))*IF(AG241="SI",Criterio_Invierno!$L$25,Criterio_Invierno!$L$26)</f>
        <v>0</v>
      </c>
      <c r="CM241" s="24">
        <f>+IF(AR241&gt;Criterio_Invierno!$B$33,Criterio_Invierno!$C$33,0)+IF(AU241&gt;Criterio_Invierno!$E$33,Criterio_Invierno!$F$33,0)+IF(BG241="NO",Criterio_Invierno!$I$33,0)</f>
        <v>0</v>
      </c>
      <c r="CN241" s="24">
        <f>+IF(V241&gt;=Criterio_Invierno!$B$36,Criterio_Invierno!$C$37,IF(V241&gt;=Criterio_Invierno!$B$35,Criterio_Invierno!$C$36,Criterio_Invierno!$C$35))</f>
        <v>1</v>
      </c>
      <c r="CO241" s="30">
        <f>IF(CD241="-",Criterio_Invierno!$G$40,VLOOKUP(CE241,Criterio_Invierno!$B$39:$C$46,2,FALSE))</f>
        <v>0</v>
      </c>
      <c r="CP241" s="28">
        <f>+VLOOKUP(F241,Criterio_Verano!$B$5:$C$7,2,FALSE)</f>
        <v>40</v>
      </c>
      <c r="CQ241" s="24">
        <f>+IF(AA241="SI",Criterio_Verano!$C$10,IF(AB241="SI",Criterio_Verano!$C$13,IF(Z241="SI",Criterio_Verano!$C$11,Criterio_Verano!$D$12)))</f>
        <v>10</v>
      </c>
      <c r="CR241" s="24">
        <f>+IF(S241=0,Criterio_Verano!$C$18,IF(S241&lt;Criterio_Verano!$B$16,Criterio_Verano!$C$16,IF(S241&lt;Criterio_Verano!$B$17,Criterio_Verano!$C$17,Criterio_Verano!$C$18)))+IF(AE241="NO",Criterio_Verano!$F$17,Criterio_Verano!$F$16)</f>
        <v>0</v>
      </c>
      <c r="CS241" s="31">
        <f>+IF(AK241="NO",Criterio_Verano!$C$23,IF(AL241="PERSIANAS",Criterio_Verano!$C$21,Criterio_Verano!$C$22)+IF(AM241="DEFICIENTE",Criterio_Verano!$F$22,Criterio_Verano!$F$21))</f>
        <v>0</v>
      </c>
    </row>
    <row r="242" spans="1:97">
      <c r="A242" s="2" t="s">
        <v>1084</v>
      </c>
      <c r="B242" s="4" t="s">
        <v>1</v>
      </c>
      <c r="C242" s="29">
        <f t="shared" si="10"/>
        <v>0</v>
      </c>
      <c r="D242" s="24">
        <f t="shared" si="11"/>
        <v>50</v>
      </c>
      <c r="E242" s="2" t="s">
        <v>139</v>
      </c>
      <c r="F242" s="3">
        <v>4</v>
      </c>
      <c r="G242" s="4" t="s">
        <v>149</v>
      </c>
      <c r="H242" s="4" t="s">
        <v>34</v>
      </c>
      <c r="I242" s="4" t="s">
        <v>488</v>
      </c>
      <c r="J242" s="29" t="str">
        <f>VLOOKUP(I242,SEV_20000!$B$2:$D$89,3,FALSE)</f>
        <v>Sí</v>
      </c>
      <c r="K242" s="4" t="s">
        <v>1085</v>
      </c>
      <c r="L242" s="4" t="s">
        <v>2</v>
      </c>
      <c r="M242" s="4" t="s">
        <v>1086</v>
      </c>
      <c r="N242" s="4" t="s">
        <v>1087</v>
      </c>
      <c r="O242" s="4" t="s">
        <v>1088</v>
      </c>
      <c r="P242" s="4" t="s">
        <v>1088</v>
      </c>
      <c r="Q242" s="4" t="s">
        <v>3</v>
      </c>
      <c r="R242" s="5" t="s">
        <v>1091</v>
      </c>
      <c r="S242" s="4">
        <v>0</v>
      </c>
      <c r="T242" s="5" t="s">
        <v>13</v>
      </c>
      <c r="U242" s="5">
        <v>0</v>
      </c>
      <c r="V242" s="5">
        <v>0</v>
      </c>
      <c r="W242" s="4">
        <v>0</v>
      </c>
      <c r="X242" s="4" t="s">
        <v>11</v>
      </c>
      <c r="Y242" s="4" t="s">
        <v>13</v>
      </c>
      <c r="Z242" s="42" t="s">
        <v>5</v>
      </c>
      <c r="AA242" s="4"/>
      <c r="AB242" s="4" t="s">
        <v>11</v>
      </c>
      <c r="AC242" s="4" t="s">
        <v>11</v>
      </c>
      <c r="AD242" s="4" t="s">
        <v>11</v>
      </c>
      <c r="AE242" s="4" t="s">
        <v>11</v>
      </c>
      <c r="AF242" s="4" t="s">
        <v>11</v>
      </c>
      <c r="AG242" s="4" t="s">
        <v>11</v>
      </c>
      <c r="AH242" s="4" t="s">
        <v>11</v>
      </c>
      <c r="AI242" s="4" t="s">
        <v>11</v>
      </c>
      <c r="AJ242" s="4" t="s">
        <v>11</v>
      </c>
      <c r="AK242" s="4" t="s">
        <v>11</v>
      </c>
      <c r="AL242" s="4" t="s">
        <v>11</v>
      </c>
      <c r="AM242" s="4" t="s">
        <v>11</v>
      </c>
      <c r="AN242" s="4" t="s">
        <v>13</v>
      </c>
      <c r="AO242" s="4" t="s">
        <v>11</v>
      </c>
      <c r="AP242" s="5" t="s">
        <v>11</v>
      </c>
      <c r="AQ242" s="5">
        <v>0</v>
      </c>
      <c r="AR242" s="5">
        <v>0</v>
      </c>
      <c r="AS242" s="4">
        <v>0</v>
      </c>
      <c r="AT242" s="5" t="s">
        <v>11</v>
      </c>
      <c r="AU242" s="4">
        <v>0</v>
      </c>
      <c r="AV242" s="5" t="s">
        <v>13</v>
      </c>
      <c r="AW242" s="4">
        <v>0</v>
      </c>
      <c r="AX242" s="4" t="s">
        <v>11</v>
      </c>
      <c r="AY242" s="5" t="s">
        <v>11</v>
      </c>
      <c r="AZ242" s="4">
        <v>0</v>
      </c>
      <c r="BA242" s="4" t="s">
        <v>13</v>
      </c>
      <c r="BB242" s="5" t="s">
        <v>11</v>
      </c>
      <c r="BC242" s="5">
        <v>0</v>
      </c>
      <c r="BD242" s="4">
        <v>0</v>
      </c>
      <c r="BE242" s="4" t="s">
        <v>11</v>
      </c>
      <c r="BF242" s="4" t="s">
        <v>11</v>
      </c>
      <c r="BG242" s="4" t="s">
        <v>11</v>
      </c>
      <c r="BH242" s="4" t="s">
        <v>11</v>
      </c>
      <c r="BI242" s="4" t="s">
        <v>11</v>
      </c>
      <c r="BJ242" s="4" t="s">
        <v>13</v>
      </c>
      <c r="BK242" s="4" t="s">
        <v>11</v>
      </c>
      <c r="BL242" s="5" t="s">
        <v>11</v>
      </c>
      <c r="BM242" s="5">
        <v>0</v>
      </c>
      <c r="BN242" s="4">
        <v>0</v>
      </c>
      <c r="BO242" s="4" t="s">
        <v>11</v>
      </c>
      <c r="BP242" s="4" t="s">
        <v>11</v>
      </c>
      <c r="BQ242" s="4" t="s">
        <v>11</v>
      </c>
      <c r="BR242" s="4" t="s">
        <v>11</v>
      </c>
      <c r="BS242" s="5" t="s">
        <v>11</v>
      </c>
      <c r="BT242" s="5" t="s">
        <v>11</v>
      </c>
      <c r="BU242" s="5">
        <v>0</v>
      </c>
      <c r="BV242" s="5">
        <v>0</v>
      </c>
      <c r="BW242" s="4">
        <v>0</v>
      </c>
      <c r="BX242" s="5">
        <v>0</v>
      </c>
      <c r="BY242" s="5" t="s">
        <v>11</v>
      </c>
      <c r="BZ242" s="4">
        <v>0</v>
      </c>
      <c r="CA242" s="5">
        <v>0</v>
      </c>
      <c r="CB242" s="4" t="s">
        <v>11</v>
      </c>
      <c r="CC242" s="4">
        <v>0</v>
      </c>
      <c r="CD242" s="4" t="s">
        <v>11</v>
      </c>
      <c r="CE242" s="4" t="s">
        <v>11</v>
      </c>
      <c r="CF242" s="26" t="s">
        <v>11</v>
      </c>
      <c r="CG242" s="35" t="s">
        <v>1718</v>
      </c>
      <c r="CH242" s="27">
        <f>VLOOKUP(E242,Criterio_Invierno!$B$5:$C$8,2,0)</f>
        <v>7.5</v>
      </c>
      <c r="CI242" s="24">
        <f>+VLOOKUP(F242,Criterio_Invierno!$B$10:$C$13,2,0)</f>
        <v>5</v>
      </c>
      <c r="CJ242" s="29">
        <f>+IF(X242="Mañana y tarde",Criterio_Invierno!$C$16,IF(X242="Solo mañana",Criterio_Invierno!$C$15,Criterio_Invierno!$C$17))</f>
        <v>0</v>
      </c>
      <c r="CK242" s="24">
        <f>+IF(S242=0,Criterio_Invierno!$C$22,IF(S242&lt;Criterio_Invierno!$B$20,Criterio_Invierno!$C$20,IF(S242&lt;Criterio_Invierno!$B$21,Criterio_Invierno!$C$21,0)))*IF(AN242="SI",Criterio_Invierno!$F$20,Criterio_Invierno!$F$21)*IF(AI242="SI",Criterio_Invierno!$J$20,Criterio_Invierno!$J$21)</f>
        <v>0</v>
      </c>
      <c r="CL242" s="29">
        <f>(IF(AE242="NO",Criterio_Invierno!$C$25,IF(AE242="SI",Criterio_Invierno!$C$26,0))+VLOOKUP(AF242,Criterio_Invierno!$E$25:$F$29,2,FALSE)+IF(AK242="-",Criterio_Invierno!$I$30,IF(ISERROR(VLOOKUP(CONCATENATE(AL242,"-",AM242),Criterio_Invierno!$H$25:$I$29,2,FALSE)),Criterio_Invierno!$I$29,VLOOKUP(CONCATENATE(AL242,"-",AM242),Criterio_Invierno!$H$25:$I$29,2,FALSE))))*IF(AG242="SI",Criterio_Invierno!$L$25,Criterio_Invierno!$L$26)</f>
        <v>0</v>
      </c>
      <c r="CM242" s="24">
        <f>+IF(AR242&gt;Criterio_Invierno!$B$33,Criterio_Invierno!$C$33,0)+IF(AU242&gt;Criterio_Invierno!$E$33,Criterio_Invierno!$F$33,0)+IF(BG242="NO",Criterio_Invierno!$I$33,0)</f>
        <v>0</v>
      </c>
      <c r="CN242" s="24">
        <f>+IF(V242&gt;=Criterio_Invierno!$B$36,Criterio_Invierno!$C$37,IF(V242&gt;=Criterio_Invierno!$B$35,Criterio_Invierno!$C$36,Criterio_Invierno!$C$35))</f>
        <v>1</v>
      </c>
      <c r="CO242" s="30">
        <f>IF(CD242="-",Criterio_Invierno!$G$40,VLOOKUP(CE242,Criterio_Invierno!$B$39:$C$46,2,FALSE))</f>
        <v>0</v>
      </c>
      <c r="CP242" s="28">
        <f>+VLOOKUP(F242,Criterio_Verano!$B$5:$C$7,2,FALSE)</f>
        <v>40</v>
      </c>
      <c r="CQ242" s="24">
        <f>+IF(AA242="SI",Criterio_Verano!$C$10,IF(AB242="SI",Criterio_Verano!$C$13,IF(Z242="SI",Criterio_Verano!$C$11,Criterio_Verano!$D$12)))</f>
        <v>10</v>
      </c>
      <c r="CR242" s="24">
        <f>+IF(S242=0,Criterio_Verano!$C$18,IF(S242&lt;Criterio_Verano!$B$16,Criterio_Verano!$C$16,IF(S242&lt;Criterio_Verano!$B$17,Criterio_Verano!$C$17,Criterio_Verano!$C$18)))+IF(AE242="NO",Criterio_Verano!$F$17,Criterio_Verano!$F$16)</f>
        <v>0</v>
      </c>
      <c r="CS242" s="31">
        <f>+IF(AK242="NO",Criterio_Verano!$C$23,IF(AL242="PERSIANAS",Criterio_Verano!$C$21,Criterio_Verano!$C$22)+IF(AM242="DEFICIENTE",Criterio_Verano!$F$22,Criterio_Verano!$F$21))</f>
        <v>0</v>
      </c>
    </row>
    <row r="243" spans="1:97">
      <c r="A243" s="2" t="s">
        <v>1341</v>
      </c>
      <c r="B243" s="4" t="s">
        <v>1</v>
      </c>
      <c r="C243" s="29">
        <f t="shared" si="10"/>
        <v>0</v>
      </c>
      <c r="D243" s="24">
        <f t="shared" si="11"/>
        <v>50</v>
      </c>
      <c r="E243" s="2" t="s">
        <v>139</v>
      </c>
      <c r="F243" s="3">
        <v>4</v>
      </c>
      <c r="G243" s="4" t="s">
        <v>1342</v>
      </c>
      <c r="H243" s="4" t="s">
        <v>34</v>
      </c>
      <c r="I243" s="4" t="s">
        <v>995</v>
      </c>
      <c r="J243" s="29" t="str">
        <f>VLOOKUP(I243,SEV_20000!$B$2:$D$89,3,FALSE)</f>
        <v>Sí</v>
      </c>
      <c r="K243" s="4" t="s">
        <v>1343</v>
      </c>
      <c r="L243" s="4" t="s">
        <v>2</v>
      </c>
      <c r="M243" s="4" t="s">
        <v>1344</v>
      </c>
      <c r="N243" s="4" t="s">
        <v>1345</v>
      </c>
      <c r="O243" s="4" t="s">
        <v>1346</v>
      </c>
      <c r="P243" s="4" t="s">
        <v>1347</v>
      </c>
      <c r="Q243" s="4" t="s">
        <v>30</v>
      </c>
      <c r="R243" s="5" t="s">
        <v>45</v>
      </c>
      <c r="S243" s="4">
        <v>0</v>
      </c>
      <c r="T243" s="5" t="s">
        <v>13</v>
      </c>
      <c r="U243" s="5">
        <v>0</v>
      </c>
      <c r="V243" s="5">
        <v>0</v>
      </c>
      <c r="W243" s="4">
        <v>0</v>
      </c>
      <c r="X243" s="4" t="s">
        <v>11</v>
      </c>
      <c r="Y243" s="4" t="s">
        <v>13</v>
      </c>
      <c r="Z243" s="42" t="s">
        <v>5</v>
      </c>
      <c r="AA243" s="4"/>
      <c r="AB243" s="4" t="s">
        <v>11</v>
      </c>
      <c r="AC243" s="4" t="s">
        <v>11</v>
      </c>
      <c r="AD243" s="4" t="s">
        <v>11</v>
      </c>
      <c r="AE243" s="4" t="s">
        <v>11</v>
      </c>
      <c r="AF243" s="4" t="s">
        <v>11</v>
      </c>
      <c r="AG243" s="4" t="s">
        <v>11</v>
      </c>
      <c r="AH243" s="4" t="s">
        <v>11</v>
      </c>
      <c r="AI243" s="4" t="s">
        <v>11</v>
      </c>
      <c r="AJ243" s="4" t="s">
        <v>11</v>
      </c>
      <c r="AK243" s="4" t="s">
        <v>11</v>
      </c>
      <c r="AL243" s="4" t="s">
        <v>11</v>
      </c>
      <c r="AM243" s="4" t="s">
        <v>11</v>
      </c>
      <c r="AN243" s="4" t="s">
        <v>13</v>
      </c>
      <c r="AO243" s="4" t="s">
        <v>11</v>
      </c>
      <c r="AP243" s="5" t="s">
        <v>11</v>
      </c>
      <c r="AQ243" s="5">
        <v>0</v>
      </c>
      <c r="AR243" s="5">
        <v>0</v>
      </c>
      <c r="AS243" s="4">
        <v>0</v>
      </c>
      <c r="AT243" s="5" t="s">
        <v>11</v>
      </c>
      <c r="AU243" s="4">
        <v>0</v>
      </c>
      <c r="AV243" s="5" t="s">
        <v>13</v>
      </c>
      <c r="AW243" s="4">
        <v>0</v>
      </c>
      <c r="AX243" s="4" t="s">
        <v>11</v>
      </c>
      <c r="AY243" s="5" t="s">
        <v>11</v>
      </c>
      <c r="AZ243" s="4">
        <v>0</v>
      </c>
      <c r="BA243" s="4" t="s">
        <v>13</v>
      </c>
      <c r="BB243" s="5" t="s">
        <v>11</v>
      </c>
      <c r="BC243" s="5">
        <v>0</v>
      </c>
      <c r="BD243" s="4">
        <v>0</v>
      </c>
      <c r="BE243" s="4" t="s">
        <v>11</v>
      </c>
      <c r="BF243" s="4" t="s">
        <v>11</v>
      </c>
      <c r="BG243" s="4" t="s">
        <v>11</v>
      </c>
      <c r="BH243" s="4" t="s">
        <v>11</v>
      </c>
      <c r="BI243" s="4" t="s">
        <v>11</v>
      </c>
      <c r="BJ243" s="4" t="s">
        <v>13</v>
      </c>
      <c r="BK243" s="4" t="s">
        <v>11</v>
      </c>
      <c r="BL243" s="5" t="s">
        <v>11</v>
      </c>
      <c r="BM243" s="5">
        <v>0</v>
      </c>
      <c r="BN243" s="4">
        <v>0</v>
      </c>
      <c r="BO243" s="4" t="s">
        <v>11</v>
      </c>
      <c r="BP243" s="4" t="s">
        <v>11</v>
      </c>
      <c r="BQ243" s="4" t="s">
        <v>11</v>
      </c>
      <c r="BR243" s="4" t="s">
        <v>11</v>
      </c>
      <c r="BS243" s="5" t="s">
        <v>11</v>
      </c>
      <c r="BT243" s="5" t="s">
        <v>11</v>
      </c>
      <c r="BU243" s="5">
        <v>0</v>
      </c>
      <c r="BV243" s="5">
        <v>0</v>
      </c>
      <c r="BW243" s="4">
        <v>0</v>
      </c>
      <c r="BX243" s="5">
        <v>0</v>
      </c>
      <c r="BY243" s="5" t="s">
        <v>11</v>
      </c>
      <c r="BZ243" s="4">
        <v>0</v>
      </c>
      <c r="CA243" s="5">
        <v>0</v>
      </c>
      <c r="CB243" s="4" t="s">
        <v>11</v>
      </c>
      <c r="CC243" s="4">
        <v>0</v>
      </c>
      <c r="CD243" s="4" t="s">
        <v>11</v>
      </c>
      <c r="CE243" s="4" t="s">
        <v>11</v>
      </c>
      <c r="CF243" s="26" t="s">
        <v>11</v>
      </c>
      <c r="CG243" s="35" t="s">
        <v>1718</v>
      </c>
      <c r="CH243" s="27">
        <f>VLOOKUP(E243,Criterio_Invierno!$B$5:$C$8,2,0)</f>
        <v>7.5</v>
      </c>
      <c r="CI243" s="24">
        <f>+VLOOKUP(F243,Criterio_Invierno!$B$10:$C$13,2,0)</f>
        <v>5</v>
      </c>
      <c r="CJ243" s="29">
        <f>+IF(X243="Mañana y tarde",Criterio_Invierno!$C$16,IF(X243="Solo mañana",Criterio_Invierno!$C$15,Criterio_Invierno!$C$17))</f>
        <v>0</v>
      </c>
      <c r="CK243" s="24">
        <f>+IF(S243=0,Criterio_Invierno!$C$22,IF(S243&lt;Criterio_Invierno!$B$20,Criterio_Invierno!$C$20,IF(S243&lt;Criterio_Invierno!$B$21,Criterio_Invierno!$C$21,0)))*IF(AN243="SI",Criterio_Invierno!$F$20,Criterio_Invierno!$F$21)*IF(AI243="SI",Criterio_Invierno!$J$20,Criterio_Invierno!$J$21)</f>
        <v>0</v>
      </c>
      <c r="CL243" s="29">
        <f>(IF(AE243="NO",Criterio_Invierno!$C$25,IF(AE243="SI",Criterio_Invierno!$C$26,0))+VLOOKUP(AF243,Criterio_Invierno!$E$25:$F$29,2,FALSE)+IF(AK243="-",Criterio_Invierno!$I$30,IF(ISERROR(VLOOKUP(CONCATENATE(AL243,"-",AM243),Criterio_Invierno!$H$25:$I$29,2,FALSE)),Criterio_Invierno!$I$29,VLOOKUP(CONCATENATE(AL243,"-",AM243),Criterio_Invierno!$H$25:$I$29,2,FALSE))))*IF(AG243="SI",Criterio_Invierno!$L$25,Criterio_Invierno!$L$26)</f>
        <v>0</v>
      </c>
      <c r="CM243" s="24">
        <f>+IF(AR243&gt;Criterio_Invierno!$B$33,Criterio_Invierno!$C$33,0)+IF(AU243&gt;Criterio_Invierno!$E$33,Criterio_Invierno!$F$33,0)+IF(BG243="NO",Criterio_Invierno!$I$33,0)</f>
        <v>0</v>
      </c>
      <c r="CN243" s="24">
        <f>+IF(V243&gt;=Criterio_Invierno!$B$36,Criterio_Invierno!$C$37,IF(V243&gt;=Criterio_Invierno!$B$35,Criterio_Invierno!$C$36,Criterio_Invierno!$C$35))</f>
        <v>1</v>
      </c>
      <c r="CO243" s="30">
        <f>IF(CD243="-",Criterio_Invierno!$G$40,VLOOKUP(CE243,Criterio_Invierno!$B$39:$C$46,2,FALSE))</f>
        <v>0</v>
      </c>
      <c r="CP243" s="28">
        <f>+VLOOKUP(F243,Criterio_Verano!$B$5:$C$7,2,FALSE)</f>
        <v>40</v>
      </c>
      <c r="CQ243" s="24">
        <f>+IF(AA243="SI",Criterio_Verano!$C$10,IF(AB243="SI",Criterio_Verano!$C$13,IF(Z243="SI",Criterio_Verano!$C$11,Criterio_Verano!$D$12)))</f>
        <v>10</v>
      </c>
      <c r="CR243" s="24">
        <f>+IF(S243=0,Criterio_Verano!$C$18,IF(S243&lt;Criterio_Verano!$B$16,Criterio_Verano!$C$16,IF(S243&lt;Criterio_Verano!$B$17,Criterio_Verano!$C$17,Criterio_Verano!$C$18)))+IF(AE243="NO",Criterio_Verano!$F$17,Criterio_Verano!$F$16)</f>
        <v>0</v>
      </c>
      <c r="CS243" s="31">
        <f>+IF(AK243="NO",Criterio_Verano!$C$23,IF(AL243="PERSIANAS",Criterio_Verano!$C$21,Criterio_Verano!$C$22)+IF(AM243="DEFICIENTE",Criterio_Verano!$F$22,Criterio_Verano!$F$21))</f>
        <v>0</v>
      </c>
    </row>
    <row r="244" spans="1:97">
      <c r="A244" s="2" t="s">
        <v>1341</v>
      </c>
      <c r="B244" s="4" t="s">
        <v>1</v>
      </c>
      <c r="C244" s="29">
        <f t="shared" si="10"/>
        <v>0</v>
      </c>
      <c r="D244" s="24">
        <f t="shared" si="11"/>
        <v>50</v>
      </c>
      <c r="E244" s="2" t="s">
        <v>139</v>
      </c>
      <c r="F244" s="3">
        <v>4</v>
      </c>
      <c r="G244" s="4" t="s">
        <v>1342</v>
      </c>
      <c r="H244" s="4" t="s">
        <v>34</v>
      </c>
      <c r="I244" s="4" t="s">
        <v>995</v>
      </c>
      <c r="J244" s="29" t="str">
        <f>VLOOKUP(I244,SEV_20000!$B$2:$D$89,3,FALSE)</f>
        <v>Sí</v>
      </c>
      <c r="K244" s="4" t="s">
        <v>1343</v>
      </c>
      <c r="L244" s="4" t="s">
        <v>2</v>
      </c>
      <c r="M244" s="4" t="s">
        <v>1344</v>
      </c>
      <c r="N244" s="4" t="s">
        <v>1345</v>
      </c>
      <c r="O244" s="4" t="s">
        <v>1346</v>
      </c>
      <c r="P244" s="4" t="s">
        <v>1347</v>
      </c>
      <c r="Q244" s="4" t="s">
        <v>30</v>
      </c>
      <c r="R244" s="5" t="s">
        <v>42</v>
      </c>
      <c r="S244" s="4">
        <v>0</v>
      </c>
      <c r="T244" s="5" t="s">
        <v>13</v>
      </c>
      <c r="U244" s="5">
        <v>0</v>
      </c>
      <c r="V244" s="5">
        <v>0</v>
      </c>
      <c r="W244" s="4">
        <v>0</v>
      </c>
      <c r="X244" s="4" t="s">
        <v>11</v>
      </c>
      <c r="Y244" s="4" t="s">
        <v>13</v>
      </c>
      <c r="Z244" s="42" t="s">
        <v>5</v>
      </c>
      <c r="AA244" s="4"/>
      <c r="AB244" s="4" t="s">
        <v>11</v>
      </c>
      <c r="AC244" s="4" t="s">
        <v>11</v>
      </c>
      <c r="AD244" s="4" t="s">
        <v>11</v>
      </c>
      <c r="AE244" s="4" t="s">
        <v>11</v>
      </c>
      <c r="AF244" s="4" t="s">
        <v>11</v>
      </c>
      <c r="AG244" s="4" t="s">
        <v>11</v>
      </c>
      <c r="AH244" s="4" t="s">
        <v>11</v>
      </c>
      <c r="AI244" s="4" t="s">
        <v>11</v>
      </c>
      <c r="AJ244" s="4" t="s">
        <v>11</v>
      </c>
      <c r="AK244" s="4" t="s">
        <v>11</v>
      </c>
      <c r="AL244" s="4" t="s">
        <v>11</v>
      </c>
      <c r="AM244" s="4" t="s">
        <v>11</v>
      </c>
      <c r="AN244" s="4" t="s">
        <v>13</v>
      </c>
      <c r="AO244" s="4" t="s">
        <v>11</v>
      </c>
      <c r="AP244" s="5" t="s">
        <v>11</v>
      </c>
      <c r="AQ244" s="5">
        <v>0</v>
      </c>
      <c r="AR244" s="5">
        <v>0</v>
      </c>
      <c r="AS244" s="4">
        <v>0</v>
      </c>
      <c r="AT244" s="5" t="s">
        <v>11</v>
      </c>
      <c r="AU244" s="4">
        <v>0</v>
      </c>
      <c r="AV244" s="5" t="s">
        <v>13</v>
      </c>
      <c r="AW244" s="4">
        <v>0</v>
      </c>
      <c r="AX244" s="4" t="s">
        <v>11</v>
      </c>
      <c r="AY244" s="5" t="s">
        <v>11</v>
      </c>
      <c r="AZ244" s="4">
        <v>0</v>
      </c>
      <c r="BA244" s="4" t="s">
        <v>13</v>
      </c>
      <c r="BB244" s="5" t="s">
        <v>11</v>
      </c>
      <c r="BC244" s="5">
        <v>0</v>
      </c>
      <c r="BD244" s="4">
        <v>0</v>
      </c>
      <c r="BE244" s="4" t="s">
        <v>11</v>
      </c>
      <c r="BF244" s="4" t="s">
        <v>11</v>
      </c>
      <c r="BG244" s="4" t="s">
        <v>11</v>
      </c>
      <c r="BH244" s="4" t="s">
        <v>11</v>
      </c>
      <c r="BI244" s="4" t="s">
        <v>11</v>
      </c>
      <c r="BJ244" s="4" t="s">
        <v>13</v>
      </c>
      <c r="BK244" s="4" t="s">
        <v>11</v>
      </c>
      <c r="BL244" s="5" t="s">
        <v>11</v>
      </c>
      <c r="BM244" s="5">
        <v>0</v>
      </c>
      <c r="BN244" s="4">
        <v>0</v>
      </c>
      <c r="BO244" s="4" t="s">
        <v>11</v>
      </c>
      <c r="BP244" s="4" t="s">
        <v>11</v>
      </c>
      <c r="BQ244" s="4" t="s">
        <v>11</v>
      </c>
      <c r="BR244" s="4" t="s">
        <v>11</v>
      </c>
      <c r="BS244" s="5" t="s">
        <v>11</v>
      </c>
      <c r="BT244" s="5" t="s">
        <v>11</v>
      </c>
      <c r="BU244" s="5">
        <v>0</v>
      </c>
      <c r="BV244" s="5">
        <v>0</v>
      </c>
      <c r="BW244" s="4">
        <v>0</v>
      </c>
      <c r="BX244" s="5">
        <v>0</v>
      </c>
      <c r="BY244" s="5" t="s">
        <v>11</v>
      </c>
      <c r="BZ244" s="4">
        <v>0</v>
      </c>
      <c r="CA244" s="5">
        <v>0</v>
      </c>
      <c r="CB244" s="4" t="s">
        <v>11</v>
      </c>
      <c r="CC244" s="4">
        <v>0</v>
      </c>
      <c r="CD244" s="4" t="s">
        <v>11</v>
      </c>
      <c r="CE244" s="4" t="s">
        <v>11</v>
      </c>
      <c r="CF244" s="26" t="s">
        <v>11</v>
      </c>
      <c r="CG244" s="35" t="s">
        <v>1718</v>
      </c>
      <c r="CH244" s="27">
        <f>VLOOKUP(E244,Criterio_Invierno!$B$5:$C$8,2,0)</f>
        <v>7.5</v>
      </c>
      <c r="CI244" s="24">
        <f>+VLOOKUP(F244,Criterio_Invierno!$B$10:$C$13,2,0)</f>
        <v>5</v>
      </c>
      <c r="CJ244" s="29">
        <f>+IF(X244="Mañana y tarde",Criterio_Invierno!$C$16,IF(X244="Solo mañana",Criterio_Invierno!$C$15,Criterio_Invierno!$C$17))</f>
        <v>0</v>
      </c>
      <c r="CK244" s="24">
        <f>+IF(S244=0,Criterio_Invierno!$C$22,IF(S244&lt;Criterio_Invierno!$B$20,Criterio_Invierno!$C$20,IF(S244&lt;Criterio_Invierno!$B$21,Criterio_Invierno!$C$21,0)))*IF(AN244="SI",Criterio_Invierno!$F$20,Criterio_Invierno!$F$21)*IF(AI244="SI",Criterio_Invierno!$J$20,Criterio_Invierno!$J$21)</f>
        <v>0</v>
      </c>
      <c r="CL244" s="29">
        <f>(IF(AE244="NO",Criterio_Invierno!$C$25,IF(AE244="SI",Criterio_Invierno!$C$26,0))+VLOOKUP(AF244,Criterio_Invierno!$E$25:$F$29,2,FALSE)+IF(AK244="-",Criterio_Invierno!$I$30,IF(ISERROR(VLOOKUP(CONCATENATE(AL244,"-",AM244),Criterio_Invierno!$H$25:$I$29,2,FALSE)),Criterio_Invierno!$I$29,VLOOKUP(CONCATENATE(AL244,"-",AM244),Criterio_Invierno!$H$25:$I$29,2,FALSE))))*IF(AG244="SI",Criterio_Invierno!$L$25,Criterio_Invierno!$L$26)</f>
        <v>0</v>
      </c>
      <c r="CM244" s="24">
        <f>+IF(AR244&gt;Criterio_Invierno!$B$33,Criterio_Invierno!$C$33,0)+IF(AU244&gt;Criterio_Invierno!$E$33,Criterio_Invierno!$F$33,0)+IF(BG244="NO",Criterio_Invierno!$I$33,0)</f>
        <v>0</v>
      </c>
      <c r="CN244" s="24">
        <f>+IF(V244&gt;=Criterio_Invierno!$B$36,Criterio_Invierno!$C$37,IF(V244&gt;=Criterio_Invierno!$B$35,Criterio_Invierno!$C$36,Criterio_Invierno!$C$35))</f>
        <v>1</v>
      </c>
      <c r="CO244" s="30">
        <f>IF(CD244="-",Criterio_Invierno!$G$40,VLOOKUP(CE244,Criterio_Invierno!$B$39:$C$46,2,FALSE))</f>
        <v>0</v>
      </c>
      <c r="CP244" s="28">
        <f>+VLOOKUP(F244,Criterio_Verano!$B$5:$C$7,2,FALSE)</f>
        <v>40</v>
      </c>
      <c r="CQ244" s="24">
        <f>+IF(AA244="SI",Criterio_Verano!$C$10,IF(AB244="SI",Criterio_Verano!$C$13,IF(Z244="SI",Criterio_Verano!$C$11,Criterio_Verano!$D$12)))</f>
        <v>10</v>
      </c>
      <c r="CR244" s="24">
        <f>+IF(S244=0,Criterio_Verano!$C$18,IF(S244&lt;Criterio_Verano!$B$16,Criterio_Verano!$C$16,IF(S244&lt;Criterio_Verano!$B$17,Criterio_Verano!$C$17,Criterio_Verano!$C$18)))+IF(AE244="NO",Criterio_Verano!$F$17,Criterio_Verano!$F$16)</f>
        <v>0</v>
      </c>
      <c r="CS244" s="31">
        <f>+IF(AK244="NO",Criterio_Verano!$C$23,IF(AL244="PERSIANAS",Criterio_Verano!$C$21,Criterio_Verano!$C$22)+IF(AM244="DEFICIENTE",Criterio_Verano!$F$22,Criterio_Verano!$F$21))</f>
        <v>0</v>
      </c>
    </row>
    <row r="245" spans="1:97">
      <c r="A245" s="2" t="s">
        <v>1341</v>
      </c>
      <c r="B245" s="4" t="s">
        <v>1</v>
      </c>
      <c r="C245" s="29">
        <f t="shared" si="10"/>
        <v>0</v>
      </c>
      <c r="D245" s="24">
        <f t="shared" si="11"/>
        <v>50</v>
      </c>
      <c r="E245" s="2" t="s">
        <v>139</v>
      </c>
      <c r="F245" s="3">
        <v>4</v>
      </c>
      <c r="G245" s="4" t="s">
        <v>1342</v>
      </c>
      <c r="H245" s="4" t="s">
        <v>34</v>
      </c>
      <c r="I245" s="4" t="s">
        <v>995</v>
      </c>
      <c r="J245" s="29" t="str">
        <f>VLOOKUP(I245,SEV_20000!$B$2:$D$89,3,FALSE)</f>
        <v>Sí</v>
      </c>
      <c r="K245" s="4" t="s">
        <v>1343</v>
      </c>
      <c r="L245" s="4" t="s">
        <v>2</v>
      </c>
      <c r="M245" s="4" t="s">
        <v>1344</v>
      </c>
      <c r="N245" s="4" t="s">
        <v>1345</v>
      </c>
      <c r="O245" s="4" t="s">
        <v>1346</v>
      </c>
      <c r="P245" s="4" t="s">
        <v>1347</v>
      </c>
      <c r="Q245" s="4" t="s">
        <v>30</v>
      </c>
      <c r="R245" s="5" t="s">
        <v>1348</v>
      </c>
      <c r="S245" s="4">
        <v>0</v>
      </c>
      <c r="T245" s="5" t="s">
        <v>13</v>
      </c>
      <c r="U245" s="5">
        <v>0</v>
      </c>
      <c r="V245" s="5">
        <v>0</v>
      </c>
      <c r="W245" s="4">
        <v>0</v>
      </c>
      <c r="X245" s="4" t="s">
        <v>11</v>
      </c>
      <c r="Y245" s="4" t="s">
        <v>13</v>
      </c>
      <c r="Z245" s="42" t="s">
        <v>5</v>
      </c>
      <c r="AA245" s="4"/>
      <c r="AB245" s="4" t="s">
        <v>11</v>
      </c>
      <c r="AC245" s="4" t="s">
        <v>11</v>
      </c>
      <c r="AD245" s="4" t="s">
        <v>11</v>
      </c>
      <c r="AE245" s="4" t="s">
        <v>11</v>
      </c>
      <c r="AF245" s="4" t="s">
        <v>11</v>
      </c>
      <c r="AG245" s="4" t="s">
        <v>11</v>
      </c>
      <c r="AH245" s="4" t="s">
        <v>11</v>
      </c>
      <c r="AI245" s="4" t="s">
        <v>11</v>
      </c>
      <c r="AJ245" s="4" t="s">
        <v>11</v>
      </c>
      <c r="AK245" s="4" t="s">
        <v>11</v>
      </c>
      <c r="AL245" s="4" t="s">
        <v>11</v>
      </c>
      <c r="AM245" s="4" t="s">
        <v>11</v>
      </c>
      <c r="AN245" s="4" t="s">
        <v>13</v>
      </c>
      <c r="AO245" s="4" t="s">
        <v>11</v>
      </c>
      <c r="AP245" s="5" t="s">
        <v>11</v>
      </c>
      <c r="AQ245" s="5">
        <v>0</v>
      </c>
      <c r="AR245" s="5">
        <v>0</v>
      </c>
      <c r="AS245" s="4">
        <v>0</v>
      </c>
      <c r="AT245" s="5" t="s">
        <v>11</v>
      </c>
      <c r="AU245" s="4">
        <v>0</v>
      </c>
      <c r="AV245" s="5" t="s">
        <v>13</v>
      </c>
      <c r="AW245" s="4">
        <v>0</v>
      </c>
      <c r="AX245" s="4" t="s">
        <v>11</v>
      </c>
      <c r="AY245" s="5" t="s">
        <v>11</v>
      </c>
      <c r="AZ245" s="4">
        <v>0</v>
      </c>
      <c r="BA245" s="4" t="s">
        <v>13</v>
      </c>
      <c r="BB245" s="5" t="s">
        <v>11</v>
      </c>
      <c r="BC245" s="5">
        <v>0</v>
      </c>
      <c r="BD245" s="4">
        <v>0</v>
      </c>
      <c r="BE245" s="4" t="s">
        <v>11</v>
      </c>
      <c r="BF245" s="4" t="s">
        <v>11</v>
      </c>
      <c r="BG245" s="4" t="s">
        <v>11</v>
      </c>
      <c r="BH245" s="4" t="s">
        <v>11</v>
      </c>
      <c r="BI245" s="4" t="s">
        <v>11</v>
      </c>
      <c r="BJ245" s="4" t="s">
        <v>13</v>
      </c>
      <c r="BK245" s="4" t="s">
        <v>11</v>
      </c>
      <c r="BL245" s="5" t="s">
        <v>11</v>
      </c>
      <c r="BM245" s="5">
        <v>0</v>
      </c>
      <c r="BN245" s="4">
        <v>0</v>
      </c>
      <c r="BO245" s="4" t="s">
        <v>11</v>
      </c>
      <c r="BP245" s="4" t="s">
        <v>11</v>
      </c>
      <c r="BQ245" s="4" t="s">
        <v>11</v>
      </c>
      <c r="BR245" s="4" t="s">
        <v>11</v>
      </c>
      <c r="BS245" s="5" t="s">
        <v>11</v>
      </c>
      <c r="BT245" s="5" t="s">
        <v>11</v>
      </c>
      <c r="BU245" s="5">
        <v>0</v>
      </c>
      <c r="BV245" s="5">
        <v>0</v>
      </c>
      <c r="BW245" s="4">
        <v>0</v>
      </c>
      <c r="BX245" s="5">
        <v>0</v>
      </c>
      <c r="BY245" s="5" t="s">
        <v>11</v>
      </c>
      <c r="BZ245" s="4">
        <v>0</v>
      </c>
      <c r="CA245" s="5">
        <v>0</v>
      </c>
      <c r="CB245" s="4" t="s">
        <v>11</v>
      </c>
      <c r="CC245" s="4">
        <v>0</v>
      </c>
      <c r="CD245" s="4" t="s">
        <v>11</v>
      </c>
      <c r="CE245" s="4" t="s">
        <v>11</v>
      </c>
      <c r="CF245" s="26" t="s">
        <v>11</v>
      </c>
      <c r="CG245" s="35" t="s">
        <v>1718</v>
      </c>
      <c r="CH245" s="27">
        <f>VLOOKUP(E245,Criterio_Invierno!$B$5:$C$8,2,0)</f>
        <v>7.5</v>
      </c>
      <c r="CI245" s="24">
        <f>+VLOOKUP(F245,Criterio_Invierno!$B$10:$C$13,2,0)</f>
        <v>5</v>
      </c>
      <c r="CJ245" s="29">
        <f>+IF(X245="Mañana y tarde",Criterio_Invierno!$C$16,IF(X245="Solo mañana",Criterio_Invierno!$C$15,Criterio_Invierno!$C$17))</f>
        <v>0</v>
      </c>
      <c r="CK245" s="24">
        <f>+IF(S245=0,Criterio_Invierno!$C$22,IF(S245&lt;Criterio_Invierno!$B$20,Criterio_Invierno!$C$20,IF(S245&lt;Criterio_Invierno!$B$21,Criterio_Invierno!$C$21,0)))*IF(AN245="SI",Criterio_Invierno!$F$20,Criterio_Invierno!$F$21)*IF(AI245="SI",Criterio_Invierno!$J$20,Criterio_Invierno!$J$21)</f>
        <v>0</v>
      </c>
      <c r="CL245" s="29">
        <f>(IF(AE245="NO",Criterio_Invierno!$C$25,IF(AE245="SI",Criterio_Invierno!$C$26,0))+VLOOKUP(AF245,Criterio_Invierno!$E$25:$F$29,2,FALSE)+IF(AK245="-",Criterio_Invierno!$I$30,IF(ISERROR(VLOOKUP(CONCATENATE(AL245,"-",AM245),Criterio_Invierno!$H$25:$I$29,2,FALSE)),Criterio_Invierno!$I$29,VLOOKUP(CONCATENATE(AL245,"-",AM245),Criterio_Invierno!$H$25:$I$29,2,FALSE))))*IF(AG245="SI",Criterio_Invierno!$L$25,Criterio_Invierno!$L$26)</f>
        <v>0</v>
      </c>
      <c r="CM245" s="24">
        <f>+IF(AR245&gt;Criterio_Invierno!$B$33,Criterio_Invierno!$C$33,0)+IF(AU245&gt;Criterio_Invierno!$E$33,Criterio_Invierno!$F$33,0)+IF(BG245="NO",Criterio_Invierno!$I$33,0)</f>
        <v>0</v>
      </c>
      <c r="CN245" s="24">
        <f>+IF(V245&gt;=Criterio_Invierno!$B$36,Criterio_Invierno!$C$37,IF(V245&gt;=Criterio_Invierno!$B$35,Criterio_Invierno!$C$36,Criterio_Invierno!$C$35))</f>
        <v>1</v>
      </c>
      <c r="CO245" s="30">
        <f>IF(CD245="-",Criterio_Invierno!$G$40,VLOOKUP(CE245,Criterio_Invierno!$B$39:$C$46,2,FALSE))</f>
        <v>0</v>
      </c>
      <c r="CP245" s="28">
        <f>+VLOOKUP(F245,Criterio_Verano!$B$5:$C$7,2,FALSE)</f>
        <v>40</v>
      </c>
      <c r="CQ245" s="24">
        <f>+IF(AA245="SI",Criterio_Verano!$C$10,IF(AB245="SI",Criterio_Verano!$C$13,IF(Z245="SI",Criterio_Verano!$C$11,Criterio_Verano!$D$12)))</f>
        <v>10</v>
      </c>
      <c r="CR245" s="24">
        <f>+IF(S245=0,Criterio_Verano!$C$18,IF(S245&lt;Criterio_Verano!$B$16,Criterio_Verano!$C$16,IF(S245&lt;Criterio_Verano!$B$17,Criterio_Verano!$C$17,Criterio_Verano!$C$18)))+IF(AE245="NO",Criterio_Verano!$F$17,Criterio_Verano!$F$16)</f>
        <v>0</v>
      </c>
      <c r="CS245" s="31">
        <f>+IF(AK245="NO",Criterio_Verano!$C$23,IF(AL245="PERSIANAS",Criterio_Verano!$C$21,Criterio_Verano!$C$22)+IF(AM245="DEFICIENTE",Criterio_Verano!$F$22,Criterio_Verano!$F$21))</f>
        <v>0</v>
      </c>
    </row>
    <row r="246" spans="1:97">
      <c r="A246" s="2" t="s">
        <v>326</v>
      </c>
      <c r="B246" s="4" t="s">
        <v>1</v>
      </c>
      <c r="C246" s="29">
        <f t="shared" si="10"/>
        <v>17.5</v>
      </c>
      <c r="D246" s="24">
        <f t="shared" si="11"/>
        <v>50</v>
      </c>
      <c r="E246" s="2" t="s">
        <v>139</v>
      </c>
      <c r="F246" s="3">
        <v>4</v>
      </c>
      <c r="G246" s="4" t="s">
        <v>327</v>
      </c>
      <c r="H246" s="4" t="s">
        <v>34</v>
      </c>
      <c r="I246" s="4" t="s">
        <v>64</v>
      </c>
      <c r="J246" s="29" t="str">
        <f>VLOOKUP(I246,SEV_20000!$B$2:$D$89,3,FALSE)</f>
        <v>Sí</v>
      </c>
      <c r="K246" s="4" t="s">
        <v>328</v>
      </c>
      <c r="L246" s="4" t="s">
        <v>2</v>
      </c>
      <c r="M246" s="4" t="s">
        <v>329</v>
      </c>
      <c r="N246" s="4" t="s">
        <v>330</v>
      </c>
      <c r="O246" s="4" t="s">
        <v>331</v>
      </c>
      <c r="P246" s="4" t="s">
        <v>332</v>
      </c>
      <c r="Q246" s="4" t="s">
        <v>3</v>
      </c>
      <c r="R246" s="5" t="s">
        <v>45</v>
      </c>
      <c r="S246" s="4">
        <v>2009</v>
      </c>
      <c r="T246" s="5" t="s">
        <v>13</v>
      </c>
      <c r="U246" s="5">
        <v>2009</v>
      </c>
      <c r="V246" s="5">
        <v>170</v>
      </c>
      <c r="W246" s="4">
        <v>10</v>
      </c>
      <c r="X246" s="4" t="s">
        <v>4</v>
      </c>
      <c r="Y246" s="4" t="s">
        <v>8</v>
      </c>
      <c r="Z246" s="38" t="s">
        <v>5</v>
      </c>
      <c r="AA246" s="4"/>
      <c r="AB246" s="4" t="s">
        <v>8</v>
      </c>
      <c r="AC246" s="4" t="s">
        <v>8</v>
      </c>
      <c r="AD246" s="4" t="s">
        <v>6</v>
      </c>
      <c r="AE246" s="4" t="s">
        <v>5</v>
      </c>
      <c r="AF246" s="4" t="s">
        <v>38</v>
      </c>
      <c r="AG246" s="4" t="s">
        <v>8</v>
      </c>
      <c r="AH246" s="4" t="s">
        <v>9</v>
      </c>
      <c r="AI246" s="4" t="s">
        <v>8</v>
      </c>
      <c r="AJ246" s="4" t="s">
        <v>11</v>
      </c>
      <c r="AK246" s="4" t="s">
        <v>5</v>
      </c>
      <c r="AL246" s="4" t="s">
        <v>23</v>
      </c>
      <c r="AM246" s="4" t="s">
        <v>24</v>
      </c>
      <c r="AN246" s="4" t="s">
        <v>5</v>
      </c>
      <c r="AO246" s="4" t="s">
        <v>5</v>
      </c>
      <c r="AP246" s="5" t="s">
        <v>21</v>
      </c>
      <c r="AQ246" s="5">
        <v>0</v>
      </c>
      <c r="AR246" s="5">
        <v>0</v>
      </c>
      <c r="AS246" s="4">
        <v>5</v>
      </c>
      <c r="AT246" s="5" t="s">
        <v>5</v>
      </c>
      <c r="AU246" s="4">
        <v>0</v>
      </c>
      <c r="AV246" s="5" t="s">
        <v>8</v>
      </c>
      <c r="AW246" s="4">
        <v>0</v>
      </c>
      <c r="AX246" s="4" t="s">
        <v>5</v>
      </c>
      <c r="AY246" s="5" t="s">
        <v>26</v>
      </c>
      <c r="AZ246" s="4">
        <v>9</v>
      </c>
      <c r="BA246" s="4" t="s">
        <v>8</v>
      </c>
      <c r="BB246" s="5" t="s">
        <v>8</v>
      </c>
      <c r="BC246" s="5">
        <v>0</v>
      </c>
      <c r="BD246" s="4">
        <v>3</v>
      </c>
      <c r="BE246" s="4" t="s">
        <v>8</v>
      </c>
      <c r="BF246" s="4" t="s">
        <v>14</v>
      </c>
      <c r="BG246" s="4" t="s">
        <v>5</v>
      </c>
      <c r="BH246" s="4" t="s">
        <v>8</v>
      </c>
      <c r="BI246" s="4" t="s">
        <v>11</v>
      </c>
      <c r="BJ246" s="4" t="s">
        <v>13</v>
      </c>
      <c r="BK246" s="4" t="s">
        <v>11</v>
      </c>
      <c r="BL246" s="5" t="s">
        <v>11</v>
      </c>
      <c r="BM246" s="5">
        <v>10</v>
      </c>
      <c r="BN246" s="4">
        <v>9</v>
      </c>
      <c r="BO246" s="4" t="s">
        <v>8</v>
      </c>
      <c r="BP246" s="4" t="s">
        <v>11</v>
      </c>
      <c r="BQ246" s="4" t="s">
        <v>11</v>
      </c>
      <c r="BR246" s="4" t="s">
        <v>11</v>
      </c>
      <c r="BS246" s="5" t="s">
        <v>11</v>
      </c>
      <c r="BT246" s="5" t="s">
        <v>11</v>
      </c>
      <c r="BU246" s="5">
        <v>0</v>
      </c>
      <c r="BV246" s="5">
        <v>0</v>
      </c>
      <c r="BW246" s="4">
        <v>0</v>
      </c>
      <c r="BX246" s="5">
        <v>0</v>
      </c>
      <c r="BY246" s="5" t="s">
        <v>11</v>
      </c>
      <c r="BZ246" s="4">
        <v>0</v>
      </c>
      <c r="CA246" s="5">
        <v>0</v>
      </c>
      <c r="CB246" s="4" t="s">
        <v>8</v>
      </c>
      <c r="CC246" s="4">
        <v>0</v>
      </c>
      <c r="CD246" s="4" t="s">
        <v>15</v>
      </c>
      <c r="CE246" s="4" t="s">
        <v>11</v>
      </c>
      <c r="CF246" s="26" t="s">
        <v>15</v>
      </c>
      <c r="CG246" s="35" t="s">
        <v>1547</v>
      </c>
      <c r="CH246" s="27">
        <f>VLOOKUP(E246,Criterio_Invierno!$B$5:$C$8,2,0)</f>
        <v>7.5</v>
      </c>
      <c r="CI246" s="24">
        <f>+VLOOKUP(F246,Criterio_Invierno!$B$10:$C$13,2,0)</f>
        <v>5</v>
      </c>
      <c r="CJ246" s="29">
        <f>+IF(X246="Mañana y tarde",Criterio_Invierno!$C$16,IF(X246="Solo mañana",Criterio_Invierno!$C$15,Criterio_Invierno!$C$17))</f>
        <v>5</v>
      </c>
      <c r="CK246" s="24">
        <f>+IF(S246=0,Criterio_Invierno!$C$22,IF(S246&lt;Criterio_Invierno!$B$20,Criterio_Invierno!$C$20,IF(S246&lt;Criterio_Invierno!$B$21,Criterio_Invierno!$C$21,0)))*IF(AN246="SI",Criterio_Invierno!$F$20,Criterio_Invierno!$F$21)*IF(AI246="SI",Criterio_Invierno!$J$20,Criterio_Invierno!$J$21)</f>
        <v>0</v>
      </c>
      <c r="CL246" s="29">
        <f>(IF(AE246="NO",Criterio_Invierno!$C$25,IF(AE246="SI",Criterio_Invierno!$C$26,0))+VLOOKUP(AF246,Criterio_Invierno!$E$25:$F$29,2,FALSE)+IF(AK246="-",Criterio_Invierno!$I$30,IF(ISERROR(VLOOKUP(CONCATENATE(AL246,"-",AM246),Criterio_Invierno!$H$25:$I$29,2,FALSE)),Criterio_Invierno!$I$29,VLOOKUP(CONCATENATE(AL246,"-",AM246),Criterio_Invierno!$H$25:$I$29,2,FALSE))))*IF(AG246="SI",Criterio_Invierno!$L$25,Criterio_Invierno!$L$26)</f>
        <v>0</v>
      </c>
      <c r="CM246" s="24">
        <f>+IF(AR246&gt;Criterio_Invierno!$B$33,Criterio_Invierno!$C$33,0)+IF(AU246&gt;Criterio_Invierno!$E$33,Criterio_Invierno!$F$33,0)+IF(BG246="NO",Criterio_Invierno!$I$33,0)</f>
        <v>0</v>
      </c>
      <c r="CN246" s="24">
        <f>+IF(V246&gt;=Criterio_Invierno!$B$36,Criterio_Invierno!$C$37,IF(V246&gt;=Criterio_Invierno!$B$35,Criterio_Invierno!$C$36,Criterio_Invierno!$C$35))</f>
        <v>1</v>
      </c>
      <c r="CO246" s="30">
        <f>IF(CD246="-",Criterio_Invierno!$G$40,VLOOKUP(CE246,Criterio_Invierno!$B$39:$C$46,2,FALSE))</f>
        <v>1</v>
      </c>
      <c r="CP246" s="28">
        <f>+VLOOKUP(F246,Criterio_Verano!$B$5:$C$7,2,FALSE)</f>
        <v>40</v>
      </c>
      <c r="CQ246" s="24">
        <f>+IF(AA246="SI",Criterio_Verano!$C$10,IF(AB246="SI",Criterio_Verano!$C$13,IF(Z246="SI",Criterio_Verano!$C$11,Criterio_Verano!$D$12)))</f>
        <v>10</v>
      </c>
      <c r="CR246" s="24">
        <f>+IF(S246=0,Criterio_Verano!$C$18,IF(S246&lt;Criterio_Verano!$B$16,Criterio_Verano!$C$16,IF(S246&lt;Criterio_Verano!$B$17,Criterio_Verano!$C$17,Criterio_Verano!$C$18)))+IF(AE246="NO",Criterio_Verano!$F$17,Criterio_Verano!$F$16)</f>
        <v>0</v>
      </c>
      <c r="CS246" s="31">
        <f>+IF(AK246="NO",Criterio_Verano!$C$23,IF(AL246="PERSIANAS",Criterio_Verano!$C$21,Criterio_Verano!$C$22)+IF(AM246="DEFICIENTE",Criterio_Verano!$F$22,Criterio_Verano!$F$21))</f>
        <v>0</v>
      </c>
    </row>
    <row r="247" spans="1:97">
      <c r="A247" s="2" t="s">
        <v>1118</v>
      </c>
      <c r="B247" s="4" t="s">
        <v>1</v>
      </c>
      <c r="C247" s="29">
        <f t="shared" si="10"/>
        <v>17.5</v>
      </c>
      <c r="D247" s="24">
        <f t="shared" si="11"/>
        <v>50</v>
      </c>
      <c r="E247" s="2" t="s">
        <v>139</v>
      </c>
      <c r="F247" s="3">
        <v>4</v>
      </c>
      <c r="G247" s="4" t="s">
        <v>1119</v>
      </c>
      <c r="H247" s="4" t="s">
        <v>34</v>
      </c>
      <c r="I247" s="4" t="s">
        <v>630</v>
      </c>
      <c r="J247" s="29" t="str">
        <f>VLOOKUP(I247,SEV_20000!$B$2:$D$89,3,FALSE)</f>
        <v>Sí</v>
      </c>
      <c r="K247" s="4" t="s">
        <v>1120</v>
      </c>
      <c r="L247" s="4" t="s">
        <v>2</v>
      </c>
      <c r="M247" s="4" t="s">
        <v>1121</v>
      </c>
      <c r="N247" s="4" t="s">
        <v>1122</v>
      </c>
      <c r="O247" s="4" t="s">
        <v>1123</v>
      </c>
      <c r="P247" s="4" t="s">
        <v>1123</v>
      </c>
      <c r="Q247" s="4" t="s">
        <v>3</v>
      </c>
      <c r="R247" s="5" t="s">
        <v>1238</v>
      </c>
      <c r="S247" s="4">
        <v>2011</v>
      </c>
      <c r="T247" s="5" t="s">
        <v>1125</v>
      </c>
      <c r="U247" s="5">
        <v>2011</v>
      </c>
      <c r="V247" s="5">
        <v>149</v>
      </c>
      <c r="W247" s="4">
        <v>8</v>
      </c>
      <c r="X247" s="4" t="s">
        <v>4</v>
      </c>
      <c r="Y247" s="4" t="s">
        <v>8</v>
      </c>
      <c r="Z247" s="42" t="s">
        <v>5</v>
      </c>
      <c r="AA247" s="4"/>
      <c r="AB247" s="4" t="s">
        <v>8</v>
      </c>
      <c r="AC247" s="4" t="s">
        <v>8</v>
      </c>
      <c r="AD247" s="4" t="s">
        <v>6</v>
      </c>
      <c r="AE247" s="4" t="s">
        <v>5</v>
      </c>
      <c r="AF247" s="4" t="s">
        <v>7</v>
      </c>
      <c r="AG247" s="4" t="s">
        <v>8</v>
      </c>
      <c r="AH247" s="4" t="s">
        <v>9</v>
      </c>
      <c r="AI247" s="4" t="s">
        <v>8</v>
      </c>
      <c r="AJ247" s="4" t="s">
        <v>11</v>
      </c>
      <c r="AK247" s="4" t="s">
        <v>5</v>
      </c>
      <c r="AL247" s="4" t="s">
        <v>23</v>
      </c>
      <c r="AM247" s="4" t="s">
        <v>24</v>
      </c>
      <c r="AN247" s="4" t="s">
        <v>8</v>
      </c>
      <c r="AO247" s="4" t="s">
        <v>8</v>
      </c>
      <c r="AP247" s="5" t="s">
        <v>11</v>
      </c>
      <c r="AQ247" s="5">
        <v>0</v>
      </c>
      <c r="AR247" s="5">
        <v>0</v>
      </c>
      <c r="AS247" s="4">
        <v>0</v>
      </c>
      <c r="AT247" s="5" t="s">
        <v>11</v>
      </c>
      <c r="AU247" s="4">
        <v>0</v>
      </c>
      <c r="AV247" s="5" t="s">
        <v>8</v>
      </c>
      <c r="AW247" s="4">
        <v>0</v>
      </c>
      <c r="AX247" s="4" t="s">
        <v>5</v>
      </c>
      <c r="AY247" s="5" t="s">
        <v>26</v>
      </c>
      <c r="AZ247" s="4">
        <v>8</v>
      </c>
      <c r="BA247" s="4" t="s">
        <v>8</v>
      </c>
      <c r="BB247" s="5" t="s">
        <v>5</v>
      </c>
      <c r="BC247" s="5">
        <v>6</v>
      </c>
      <c r="BD247" s="4">
        <v>7</v>
      </c>
      <c r="BE247" s="4" t="s">
        <v>8</v>
      </c>
      <c r="BF247" s="4" t="s">
        <v>14</v>
      </c>
      <c r="BG247" s="4" t="s">
        <v>5</v>
      </c>
      <c r="BH247" s="4" t="s">
        <v>8</v>
      </c>
      <c r="BI247" s="4" t="s">
        <v>11</v>
      </c>
      <c r="BJ247" s="4" t="s">
        <v>13</v>
      </c>
      <c r="BK247" s="4" t="s">
        <v>11</v>
      </c>
      <c r="BL247" s="5" t="s">
        <v>11</v>
      </c>
      <c r="BM247" s="5">
        <v>0</v>
      </c>
      <c r="BN247" s="4">
        <v>7</v>
      </c>
      <c r="BO247" s="4" t="s">
        <v>8</v>
      </c>
      <c r="BP247" s="4" t="s">
        <v>11</v>
      </c>
      <c r="BQ247" s="4" t="s">
        <v>11</v>
      </c>
      <c r="BR247" s="4" t="s">
        <v>11</v>
      </c>
      <c r="BS247" s="5" t="s">
        <v>11</v>
      </c>
      <c r="BT247" s="5" t="s">
        <v>11</v>
      </c>
      <c r="BU247" s="5">
        <v>0</v>
      </c>
      <c r="BV247" s="5">
        <v>0</v>
      </c>
      <c r="BW247" s="4">
        <v>0</v>
      </c>
      <c r="BX247" s="5">
        <v>0</v>
      </c>
      <c r="BY247" s="5" t="s">
        <v>11</v>
      </c>
      <c r="BZ247" s="4">
        <v>0</v>
      </c>
      <c r="CA247" s="5">
        <v>0</v>
      </c>
      <c r="CB247" s="4" t="s">
        <v>8</v>
      </c>
      <c r="CC247" s="4">
        <v>0</v>
      </c>
      <c r="CD247" s="4" t="s">
        <v>15</v>
      </c>
      <c r="CE247" s="4" t="s">
        <v>11</v>
      </c>
      <c r="CF247" s="26" t="s">
        <v>15</v>
      </c>
      <c r="CG247" s="35" t="s">
        <v>1687</v>
      </c>
      <c r="CH247" s="27">
        <f>VLOOKUP(E247,Criterio_Invierno!$B$5:$C$8,2,0)</f>
        <v>7.5</v>
      </c>
      <c r="CI247" s="24">
        <f>+VLOOKUP(F247,Criterio_Invierno!$B$10:$C$13,2,0)</f>
        <v>5</v>
      </c>
      <c r="CJ247" s="29">
        <f>+IF(X247="Mañana y tarde",Criterio_Invierno!$C$16,IF(X247="Solo mañana",Criterio_Invierno!$C$15,Criterio_Invierno!$C$17))</f>
        <v>5</v>
      </c>
      <c r="CK247" s="24">
        <f>+IF(S247=0,Criterio_Invierno!$C$22,IF(S247&lt;Criterio_Invierno!$B$20,Criterio_Invierno!$C$20,IF(S247&lt;Criterio_Invierno!$B$21,Criterio_Invierno!$C$21,0)))*IF(AN247="SI",Criterio_Invierno!$F$20,Criterio_Invierno!$F$21)*IF(AI247="SI",Criterio_Invierno!$J$20,Criterio_Invierno!$J$21)</f>
        <v>0</v>
      </c>
      <c r="CL247" s="29">
        <f>(IF(AE247="NO",Criterio_Invierno!$C$25,IF(AE247="SI",Criterio_Invierno!$C$26,0))+VLOOKUP(AF247,Criterio_Invierno!$E$25:$F$29,2,FALSE)+IF(AK247="-",Criterio_Invierno!$I$30,IF(ISERROR(VLOOKUP(CONCATENATE(AL247,"-",AM247),Criterio_Invierno!$H$25:$I$29,2,FALSE)),Criterio_Invierno!$I$29,VLOOKUP(CONCATENATE(AL247,"-",AM247),Criterio_Invierno!$H$25:$I$29,2,FALSE))))*IF(AG247="SI",Criterio_Invierno!$L$25,Criterio_Invierno!$L$26)</f>
        <v>0</v>
      </c>
      <c r="CM247" s="24">
        <f>+IF(AR247&gt;Criterio_Invierno!$B$33,Criterio_Invierno!$C$33,0)+IF(AU247&gt;Criterio_Invierno!$E$33,Criterio_Invierno!$F$33,0)+IF(BG247="NO",Criterio_Invierno!$I$33,0)</f>
        <v>0</v>
      </c>
      <c r="CN247" s="24">
        <f>+IF(V247&gt;=Criterio_Invierno!$B$36,Criterio_Invierno!$C$37,IF(V247&gt;=Criterio_Invierno!$B$35,Criterio_Invierno!$C$36,Criterio_Invierno!$C$35))</f>
        <v>1</v>
      </c>
      <c r="CO247" s="30">
        <f>IF(CD247="-",Criterio_Invierno!$G$40,VLOOKUP(CE247,Criterio_Invierno!$B$39:$C$46,2,FALSE))</f>
        <v>1</v>
      </c>
      <c r="CP247" s="28">
        <f>+VLOOKUP(F247,Criterio_Verano!$B$5:$C$7,2,FALSE)</f>
        <v>40</v>
      </c>
      <c r="CQ247" s="24">
        <f>+IF(AA247="SI",Criterio_Verano!$C$10,IF(AB247="SI",Criterio_Verano!$C$13,IF(Z247="SI",Criterio_Verano!$C$11,Criterio_Verano!$D$12)))</f>
        <v>10</v>
      </c>
      <c r="CR247" s="24">
        <f>+IF(S247=0,Criterio_Verano!$C$18,IF(S247&lt;Criterio_Verano!$B$16,Criterio_Verano!$C$16,IF(S247&lt;Criterio_Verano!$B$17,Criterio_Verano!$C$17,Criterio_Verano!$C$18)))+IF(AE247="NO",Criterio_Verano!$F$17,Criterio_Verano!$F$16)</f>
        <v>0</v>
      </c>
      <c r="CS247" s="31">
        <f>+IF(AK247="NO",Criterio_Verano!$C$23,IF(AL247="PERSIANAS",Criterio_Verano!$C$21,Criterio_Verano!$C$22)+IF(AM247="DEFICIENTE",Criterio_Verano!$F$22,Criterio_Verano!$F$21))</f>
        <v>0</v>
      </c>
    </row>
    <row r="248" spans="1:97">
      <c r="A248" s="2" t="s">
        <v>793</v>
      </c>
      <c r="B248" s="4" t="s">
        <v>1</v>
      </c>
      <c r="C248" s="29">
        <f t="shared" si="10"/>
        <v>0</v>
      </c>
      <c r="D248" s="24">
        <f t="shared" si="11"/>
        <v>50</v>
      </c>
      <c r="E248" s="2" t="s">
        <v>139</v>
      </c>
      <c r="F248" s="3">
        <v>4</v>
      </c>
      <c r="G248" s="4" t="s">
        <v>794</v>
      </c>
      <c r="H248" s="4" t="s">
        <v>34</v>
      </c>
      <c r="I248" s="4" t="s">
        <v>795</v>
      </c>
      <c r="J248" s="29" t="str">
        <f>VLOOKUP(I248,SEV_20000!$B$2:$D$89,3,FALSE)</f>
        <v>Sí</v>
      </c>
      <c r="K248" s="4" t="s">
        <v>13</v>
      </c>
      <c r="L248" s="4" t="s">
        <v>11</v>
      </c>
      <c r="M248" s="4" t="s">
        <v>13</v>
      </c>
      <c r="N248" s="4" t="s">
        <v>13</v>
      </c>
      <c r="O248" s="4" t="s">
        <v>13</v>
      </c>
      <c r="P248" s="4" t="s">
        <v>13</v>
      </c>
      <c r="Q248" s="4" t="s">
        <v>30</v>
      </c>
      <c r="R248" s="5" t="s">
        <v>796</v>
      </c>
      <c r="S248" s="4">
        <v>0</v>
      </c>
      <c r="T248" s="5" t="s">
        <v>13</v>
      </c>
      <c r="U248" s="5">
        <v>0</v>
      </c>
      <c r="V248" s="5">
        <v>0</v>
      </c>
      <c r="W248" s="4">
        <v>0</v>
      </c>
      <c r="X248" s="4" t="s">
        <v>11</v>
      </c>
      <c r="Y248" s="4" t="s">
        <v>13</v>
      </c>
      <c r="Z248" s="42" t="s">
        <v>5</v>
      </c>
      <c r="AA248" s="4"/>
      <c r="AB248" s="4" t="s">
        <v>11</v>
      </c>
      <c r="AC248" s="4" t="s">
        <v>11</v>
      </c>
      <c r="AD248" s="4" t="s">
        <v>11</v>
      </c>
      <c r="AE248" s="4" t="s">
        <v>11</v>
      </c>
      <c r="AF248" s="4" t="s">
        <v>11</v>
      </c>
      <c r="AG248" s="4" t="s">
        <v>11</v>
      </c>
      <c r="AH248" s="4" t="s">
        <v>11</v>
      </c>
      <c r="AI248" s="4" t="s">
        <v>11</v>
      </c>
      <c r="AJ248" s="4" t="s">
        <v>11</v>
      </c>
      <c r="AK248" s="4" t="s">
        <v>11</v>
      </c>
      <c r="AL248" s="4" t="s">
        <v>11</v>
      </c>
      <c r="AM248" s="4" t="s">
        <v>11</v>
      </c>
      <c r="AN248" s="4" t="s">
        <v>13</v>
      </c>
      <c r="AO248" s="4" t="s">
        <v>11</v>
      </c>
      <c r="AP248" s="5" t="s">
        <v>11</v>
      </c>
      <c r="AQ248" s="5">
        <v>0</v>
      </c>
      <c r="AR248" s="5">
        <v>0</v>
      </c>
      <c r="AS248" s="4">
        <v>0</v>
      </c>
      <c r="AT248" s="5" t="s">
        <v>11</v>
      </c>
      <c r="AU248" s="4">
        <v>0</v>
      </c>
      <c r="AV248" s="5" t="s">
        <v>13</v>
      </c>
      <c r="AW248" s="4">
        <v>0</v>
      </c>
      <c r="AX248" s="4" t="s">
        <v>11</v>
      </c>
      <c r="AY248" s="5" t="s">
        <v>11</v>
      </c>
      <c r="AZ248" s="4">
        <v>0</v>
      </c>
      <c r="BA248" s="4" t="s">
        <v>13</v>
      </c>
      <c r="BB248" s="5" t="s">
        <v>11</v>
      </c>
      <c r="BC248" s="5">
        <v>0</v>
      </c>
      <c r="BD248" s="4">
        <v>0</v>
      </c>
      <c r="BE248" s="4" t="s">
        <v>11</v>
      </c>
      <c r="BF248" s="4" t="s">
        <v>11</v>
      </c>
      <c r="BG248" s="4" t="s">
        <v>11</v>
      </c>
      <c r="BH248" s="4" t="s">
        <v>11</v>
      </c>
      <c r="BI248" s="4" t="s">
        <v>11</v>
      </c>
      <c r="BJ248" s="4" t="s">
        <v>13</v>
      </c>
      <c r="BK248" s="4" t="s">
        <v>11</v>
      </c>
      <c r="BL248" s="5" t="s">
        <v>11</v>
      </c>
      <c r="BM248" s="5">
        <v>0</v>
      </c>
      <c r="BN248" s="4">
        <v>0</v>
      </c>
      <c r="BO248" s="4" t="s">
        <v>11</v>
      </c>
      <c r="BP248" s="4" t="s">
        <v>11</v>
      </c>
      <c r="BQ248" s="4" t="s">
        <v>11</v>
      </c>
      <c r="BR248" s="4" t="s">
        <v>11</v>
      </c>
      <c r="BS248" s="5" t="s">
        <v>11</v>
      </c>
      <c r="BT248" s="5" t="s">
        <v>11</v>
      </c>
      <c r="BU248" s="5">
        <v>0</v>
      </c>
      <c r="BV248" s="5">
        <v>0</v>
      </c>
      <c r="BW248" s="4">
        <v>0</v>
      </c>
      <c r="BX248" s="5">
        <v>0</v>
      </c>
      <c r="BY248" s="5" t="s">
        <v>11</v>
      </c>
      <c r="BZ248" s="4">
        <v>0</v>
      </c>
      <c r="CA248" s="5">
        <v>0</v>
      </c>
      <c r="CB248" s="4" t="s">
        <v>11</v>
      </c>
      <c r="CC248" s="4">
        <v>0</v>
      </c>
      <c r="CD248" s="4" t="s">
        <v>11</v>
      </c>
      <c r="CE248" s="4" t="s">
        <v>11</v>
      </c>
      <c r="CF248" s="26" t="s">
        <v>11</v>
      </c>
      <c r="CG248" s="35" t="s">
        <v>1718</v>
      </c>
      <c r="CH248" s="27">
        <f>VLOOKUP(E248,Criterio_Invierno!$B$5:$C$8,2,0)</f>
        <v>7.5</v>
      </c>
      <c r="CI248" s="24">
        <f>+VLOOKUP(F248,Criterio_Invierno!$B$10:$C$13,2,0)</f>
        <v>5</v>
      </c>
      <c r="CJ248" s="29">
        <f>+IF(X248="Mañana y tarde",Criterio_Invierno!$C$16,IF(X248="Solo mañana",Criterio_Invierno!$C$15,Criterio_Invierno!$C$17))</f>
        <v>0</v>
      </c>
      <c r="CK248" s="24">
        <f>+IF(S248=0,Criterio_Invierno!$C$22,IF(S248&lt;Criterio_Invierno!$B$20,Criterio_Invierno!$C$20,IF(S248&lt;Criterio_Invierno!$B$21,Criterio_Invierno!$C$21,0)))*IF(AN248="SI",Criterio_Invierno!$F$20,Criterio_Invierno!$F$21)*IF(AI248="SI",Criterio_Invierno!$J$20,Criterio_Invierno!$J$21)</f>
        <v>0</v>
      </c>
      <c r="CL248" s="29">
        <f>(IF(AE248="NO",Criterio_Invierno!$C$25,IF(AE248="SI",Criterio_Invierno!$C$26,0))+VLOOKUP(AF248,Criterio_Invierno!$E$25:$F$29,2,FALSE)+IF(AK248="-",Criterio_Invierno!$I$30,IF(ISERROR(VLOOKUP(CONCATENATE(AL248,"-",AM248),Criterio_Invierno!$H$25:$I$29,2,FALSE)),Criterio_Invierno!$I$29,VLOOKUP(CONCATENATE(AL248,"-",AM248),Criterio_Invierno!$H$25:$I$29,2,FALSE))))*IF(AG248="SI",Criterio_Invierno!$L$25,Criterio_Invierno!$L$26)</f>
        <v>0</v>
      </c>
      <c r="CM248" s="24">
        <f>+IF(AR248&gt;Criterio_Invierno!$B$33,Criterio_Invierno!$C$33,0)+IF(AU248&gt;Criterio_Invierno!$E$33,Criterio_Invierno!$F$33,0)+IF(BG248="NO",Criterio_Invierno!$I$33,0)</f>
        <v>0</v>
      </c>
      <c r="CN248" s="24">
        <f>+IF(V248&gt;=Criterio_Invierno!$B$36,Criterio_Invierno!$C$37,IF(V248&gt;=Criterio_Invierno!$B$35,Criterio_Invierno!$C$36,Criterio_Invierno!$C$35))</f>
        <v>1</v>
      </c>
      <c r="CO248" s="30">
        <f>IF(CD248="-",Criterio_Invierno!$G$40,VLOOKUP(CE248,Criterio_Invierno!$B$39:$C$46,2,FALSE))</f>
        <v>0</v>
      </c>
      <c r="CP248" s="28">
        <f>+VLOOKUP(F248,Criterio_Verano!$B$5:$C$7,2,FALSE)</f>
        <v>40</v>
      </c>
      <c r="CQ248" s="24">
        <f>+IF(AA248="SI",Criterio_Verano!$C$10,IF(AB248="SI",Criterio_Verano!$C$13,IF(Z248="SI",Criterio_Verano!$C$11,Criterio_Verano!$D$12)))</f>
        <v>10</v>
      </c>
      <c r="CR248" s="24">
        <f>+IF(S248=0,Criterio_Verano!$C$18,IF(S248&lt;Criterio_Verano!$B$16,Criterio_Verano!$C$16,IF(S248&lt;Criterio_Verano!$B$17,Criterio_Verano!$C$17,Criterio_Verano!$C$18)))+IF(AE248="NO",Criterio_Verano!$F$17,Criterio_Verano!$F$16)</f>
        <v>0</v>
      </c>
      <c r="CS248" s="31">
        <f>+IF(AK248="NO",Criterio_Verano!$C$23,IF(AL248="PERSIANAS",Criterio_Verano!$C$21,Criterio_Verano!$C$22)+IF(AM248="DEFICIENTE",Criterio_Verano!$F$22,Criterio_Verano!$F$21))</f>
        <v>0</v>
      </c>
    </row>
    <row r="249" spans="1:97">
      <c r="A249" s="2" t="s">
        <v>605</v>
      </c>
      <c r="B249" s="4" t="s">
        <v>1</v>
      </c>
      <c r="C249" s="29">
        <f t="shared" si="10"/>
        <v>112.5</v>
      </c>
      <c r="D249" s="24">
        <f t="shared" si="11"/>
        <v>45</v>
      </c>
      <c r="E249" s="2" t="s">
        <v>140</v>
      </c>
      <c r="F249" s="3">
        <v>3</v>
      </c>
      <c r="G249" s="4" t="s">
        <v>381</v>
      </c>
      <c r="H249" s="4" t="s">
        <v>34</v>
      </c>
      <c r="I249" s="4" t="s">
        <v>606</v>
      </c>
      <c r="J249" s="29" t="str">
        <f>VLOOKUP(I249,SEV_20000!$B$2:$D$89,3,FALSE)</f>
        <v>Sí</v>
      </c>
      <c r="K249" s="4" t="s">
        <v>607</v>
      </c>
      <c r="L249" s="4" t="s">
        <v>41</v>
      </c>
      <c r="M249" s="4" t="s">
        <v>608</v>
      </c>
      <c r="N249" s="4" t="s">
        <v>609</v>
      </c>
      <c r="O249" s="4" t="s">
        <v>610</v>
      </c>
      <c r="P249" s="4" t="s">
        <v>611</v>
      </c>
      <c r="Q249" s="4" t="s">
        <v>3</v>
      </c>
      <c r="R249" s="5" t="s">
        <v>631</v>
      </c>
      <c r="S249" s="4">
        <v>1950</v>
      </c>
      <c r="T249" s="5" t="s">
        <v>13</v>
      </c>
      <c r="U249" s="5">
        <v>0</v>
      </c>
      <c r="V249" s="5">
        <v>38</v>
      </c>
      <c r="W249" s="4">
        <v>2</v>
      </c>
      <c r="X249" s="4" t="s">
        <v>4</v>
      </c>
      <c r="Y249" s="4" t="s">
        <v>8</v>
      </c>
      <c r="Z249" s="42" t="s">
        <v>5</v>
      </c>
      <c r="AA249" s="4"/>
      <c r="AB249" s="4" t="s">
        <v>8</v>
      </c>
      <c r="AC249" s="4" t="s">
        <v>8</v>
      </c>
      <c r="AD249" s="4" t="s">
        <v>6</v>
      </c>
      <c r="AE249" s="4" t="s">
        <v>8</v>
      </c>
      <c r="AF249" s="4" t="s">
        <v>22</v>
      </c>
      <c r="AG249" s="4" t="s">
        <v>8</v>
      </c>
      <c r="AH249" s="4" t="s">
        <v>18</v>
      </c>
      <c r="AI249" s="4" t="s">
        <v>5</v>
      </c>
      <c r="AJ249" s="4" t="s">
        <v>10</v>
      </c>
      <c r="AK249" s="4" t="s">
        <v>5</v>
      </c>
      <c r="AL249" s="4" t="s">
        <v>58</v>
      </c>
      <c r="AM249" s="4" t="s">
        <v>24</v>
      </c>
      <c r="AN249" s="4" t="s">
        <v>5</v>
      </c>
      <c r="AO249" s="4" t="s">
        <v>8</v>
      </c>
      <c r="AP249" s="5" t="s">
        <v>11</v>
      </c>
      <c r="AQ249" s="5">
        <v>0</v>
      </c>
      <c r="AR249" s="5">
        <v>0</v>
      </c>
      <c r="AS249" s="4">
        <v>0</v>
      </c>
      <c r="AT249" s="5" t="s">
        <v>11</v>
      </c>
      <c r="AU249" s="4">
        <v>0</v>
      </c>
      <c r="AV249" s="5" t="s">
        <v>5</v>
      </c>
      <c r="AW249" s="4">
        <v>20</v>
      </c>
      <c r="AX249" s="4" t="s">
        <v>8</v>
      </c>
      <c r="AY249" s="5" t="s">
        <v>11</v>
      </c>
      <c r="AZ249" s="4">
        <v>0</v>
      </c>
      <c r="BA249" s="4" t="s">
        <v>13</v>
      </c>
      <c r="BB249" s="5" t="s">
        <v>11</v>
      </c>
      <c r="BC249" s="5">
        <v>0</v>
      </c>
      <c r="BD249" s="4">
        <v>0</v>
      </c>
      <c r="BE249" s="4" t="s">
        <v>8</v>
      </c>
      <c r="BF249" s="4" t="s">
        <v>14</v>
      </c>
      <c r="BG249" s="4" t="s">
        <v>5</v>
      </c>
      <c r="BH249" s="4" t="s">
        <v>8</v>
      </c>
      <c r="BI249" s="4" t="s">
        <v>11</v>
      </c>
      <c r="BJ249" s="4" t="s">
        <v>13</v>
      </c>
      <c r="BK249" s="4" t="s">
        <v>11</v>
      </c>
      <c r="BL249" s="5" t="s">
        <v>11</v>
      </c>
      <c r="BM249" s="5">
        <v>2</v>
      </c>
      <c r="BN249" s="4">
        <v>2</v>
      </c>
      <c r="BO249" s="4" t="s">
        <v>8</v>
      </c>
      <c r="BP249" s="4" t="s">
        <v>11</v>
      </c>
      <c r="BQ249" s="4" t="s">
        <v>11</v>
      </c>
      <c r="BR249" s="4" t="s">
        <v>11</v>
      </c>
      <c r="BS249" s="5" t="s">
        <v>11</v>
      </c>
      <c r="BT249" s="5" t="s">
        <v>11</v>
      </c>
      <c r="BU249" s="5">
        <v>0</v>
      </c>
      <c r="BV249" s="5">
        <v>0</v>
      </c>
      <c r="BW249" s="4">
        <v>0</v>
      </c>
      <c r="BX249" s="5">
        <v>0</v>
      </c>
      <c r="BY249" s="5" t="s">
        <v>11</v>
      </c>
      <c r="BZ249" s="4">
        <v>0</v>
      </c>
      <c r="CA249" s="5">
        <v>0</v>
      </c>
      <c r="CB249" s="4" t="s">
        <v>8</v>
      </c>
      <c r="CC249" s="4">
        <v>0</v>
      </c>
      <c r="CD249" s="4" t="s">
        <v>15</v>
      </c>
      <c r="CE249" s="4" t="s">
        <v>11</v>
      </c>
      <c r="CF249" s="26" t="s">
        <v>15</v>
      </c>
      <c r="CG249" s="35" t="s">
        <v>1593</v>
      </c>
      <c r="CH249" s="27">
        <f>VLOOKUP(E249,Criterio_Invierno!$B$5:$C$8,2,0)</f>
        <v>10</v>
      </c>
      <c r="CI249" s="24">
        <f>+VLOOKUP(F249,Criterio_Invierno!$B$10:$C$13,2,0)</f>
        <v>2.5</v>
      </c>
      <c r="CJ249" s="29">
        <f>+IF(X249="Mañana y tarde",Criterio_Invierno!$C$16,IF(X249="Solo mañana",Criterio_Invierno!$C$15,Criterio_Invierno!$C$17))</f>
        <v>5</v>
      </c>
      <c r="CK249" s="24">
        <f>+IF(S249=0,Criterio_Invierno!$C$22,IF(S249&lt;Criterio_Invierno!$B$20,Criterio_Invierno!$C$20,IF(S249&lt;Criterio_Invierno!$B$21,Criterio_Invierno!$C$21,0)))*IF(AN249="SI",Criterio_Invierno!$F$20,Criterio_Invierno!$F$21)*IF(AI249="SI",Criterio_Invierno!$J$20,Criterio_Invierno!$J$21)</f>
        <v>60</v>
      </c>
      <c r="CL249" s="29">
        <f>(IF(AE249="NO",Criterio_Invierno!$C$25,IF(AE249="SI",Criterio_Invierno!$C$26,0))+VLOOKUP(AF249,Criterio_Invierno!$E$25:$F$29,2,FALSE)+IF(AK249="-",Criterio_Invierno!$I$30,IF(ISERROR(VLOOKUP(CONCATENATE(AL249,"-",AM249),Criterio_Invierno!$H$25:$I$29,2,FALSE)),Criterio_Invierno!$I$29,VLOOKUP(CONCATENATE(AL249,"-",AM249),Criterio_Invierno!$H$25:$I$29,2,FALSE))))*IF(AG249="SI",Criterio_Invierno!$L$25,Criterio_Invierno!$L$26)</f>
        <v>35</v>
      </c>
      <c r="CM249" s="24">
        <f>+IF(AR249&gt;Criterio_Invierno!$B$33,Criterio_Invierno!$C$33,0)+IF(AU249&gt;Criterio_Invierno!$E$33,Criterio_Invierno!$F$33,0)+IF(BG249="NO",Criterio_Invierno!$I$33,0)</f>
        <v>0</v>
      </c>
      <c r="CN249" s="24">
        <f>+IF(V249&gt;=Criterio_Invierno!$B$36,Criterio_Invierno!$C$37,IF(V249&gt;=Criterio_Invierno!$B$35,Criterio_Invierno!$C$36,Criterio_Invierno!$C$35))</f>
        <v>1</v>
      </c>
      <c r="CO249" s="30">
        <f>IF(CD249="-",Criterio_Invierno!$G$40,VLOOKUP(CE249,Criterio_Invierno!$B$39:$C$46,2,FALSE))</f>
        <v>1</v>
      </c>
      <c r="CP249" s="28">
        <f>+VLOOKUP(F249,Criterio_Verano!$B$5:$C$7,2,FALSE)</f>
        <v>20</v>
      </c>
      <c r="CQ249" s="24">
        <f>+IF(AA249="SI",Criterio_Verano!$C$10,IF(AB249="SI",Criterio_Verano!$C$13,IF(Z249="SI",Criterio_Verano!$C$11,Criterio_Verano!$D$12)))</f>
        <v>10</v>
      </c>
      <c r="CR249" s="24">
        <f>+IF(S249=0,Criterio_Verano!$C$18,IF(S249&lt;Criterio_Verano!$B$16,Criterio_Verano!$C$16,IF(S249&lt;Criterio_Verano!$B$17,Criterio_Verano!$C$17,Criterio_Verano!$C$18)))+IF(AE249="NO",Criterio_Verano!$F$17,Criterio_Verano!$F$16)</f>
        <v>15</v>
      </c>
      <c r="CS249" s="31">
        <f>+IF(AK249="NO",Criterio_Verano!$C$23,IF(AL249="PERSIANAS",Criterio_Verano!$C$21,Criterio_Verano!$C$22)+IF(AM249="DEFICIENTE",Criterio_Verano!$F$22,Criterio_Verano!$F$21))</f>
        <v>0</v>
      </c>
    </row>
    <row r="250" spans="1:97">
      <c r="A250" s="2" t="s">
        <v>703</v>
      </c>
      <c r="B250" s="4" t="s">
        <v>1</v>
      </c>
      <c r="C250" s="29">
        <f t="shared" si="10"/>
        <v>67.5</v>
      </c>
      <c r="D250" s="24">
        <f t="shared" si="11"/>
        <v>42.5</v>
      </c>
      <c r="E250" s="2" t="s">
        <v>140</v>
      </c>
      <c r="F250" s="3">
        <v>3</v>
      </c>
      <c r="G250" s="4" t="s">
        <v>704</v>
      </c>
      <c r="H250" s="4" t="s">
        <v>34</v>
      </c>
      <c r="I250" s="4" t="s">
        <v>121</v>
      </c>
      <c r="J250" s="29" t="str">
        <f>VLOOKUP(I250,SEV_20000!$B$2:$D$89,3,FALSE)</f>
        <v>Sí</v>
      </c>
      <c r="K250" s="4" t="s">
        <v>705</v>
      </c>
      <c r="L250" s="4" t="s">
        <v>2</v>
      </c>
      <c r="M250" s="4" t="s">
        <v>706</v>
      </c>
      <c r="N250" s="4" t="s">
        <v>707</v>
      </c>
      <c r="O250" s="4" t="s">
        <v>708</v>
      </c>
      <c r="P250" s="4" t="s">
        <v>709</v>
      </c>
      <c r="Q250" s="4" t="s">
        <v>3</v>
      </c>
      <c r="R250" s="5" t="s">
        <v>710</v>
      </c>
      <c r="S250" s="4">
        <v>1998</v>
      </c>
      <c r="T250" s="5" t="s">
        <v>13</v>
      </c>
      <c r="U250" s="5">
        <v>2016</v>
      </c>
      <c r="V250" s="5">
        <v>292</v>
      </c>
      <c r="W250" s="4">
        <v>25</v>
      </c>
      <c r="X250" s="4" t="s">
        <v>4</v>
      </c>
      <c r="Y250" s="4" t="s">
        <v>5</v>
      </c>
      <c r="Z250" s="42" t="s">
        <v>5</v>
      </c>
      <c r="AA250" s="4"/>
      <c r="AB250" s="4" t="s">
        <v>8</v>
      </c>
      <c r="AC250" s="4" t="s">
        <v>5</v>
      </c>
      <c r="AD250" s="4" t="s">
        <v>6</v>
      </c>
      <c r="AE250" s="4" t="s">
        <v>8</v>
      </c>
      <c r="AF250" s="4" t="s">
        <v>7</v>
      </c>
      <c r="AG250" s="4" t="s">
        <v>5</v>
      </c>
      <c r="AH250" s="4" t="s">
        <v>18</v>
      </c>
      <c r="AI250" s="4" t="s">
        <v>8</v>
      </c>
      <c r="AJ250" s="4" t="s">
        <v>11</v>
      </c>
      <c r="AK250" s="4" t="s">
        <v>5</v>
      </c>
      <c r="AL250" s="4" t="s">
        <v>23</v>
      </c>
      <c r="AM250" s="4" t="s">
        <v>24</v>
      </c>
      <c r="AN250" s="4" t="s">
        <v>8</v>
      </c>
      <c r="AO250" s="4" t="s">
        <v>5</v>
      </c>
      <c r="AP250" s="5" t="s">
        <v>21</v>
      </c>
      <c r="AQ250" s="5">
        <v>0</v>
      </c>
      <c r="AR250" s="5">
        <v>2</v>
      </c>
      <c r="AS250" s="4">
        <v>5</v>
      </c>
      <c r="AT250" s="5" t="s">
        <v>5</v>
      </c>
      <c r="AU250" s="4">
        <v>0</v>
      </c>
      <c r="AV250" s="5" t="s">
        <v>8</v>
      </c>
      <c r="AW250" s="4">
        <v>0</v>
      </c>
      <c r="AX250" s="4" t="s">
        <v>8</v>
      </c>
      <c r="AY250" s="5" t="s">
        <v>11</v>
      </c>
      <c r="AZ250" s="4">
        <v>0</v>
      </c>
      <c r="BA250" s="4" t="s">
        <v>13</v>
      </c>
      <c r="BB250" s="5" t="s">
        <v>11</v>
      </c>
      <c r="BC250" s="5">
        <v>0</v>
      </c>
      <c r="BD250" s="4">
        <v>0</v>
      </c>
      <c r="BE250" s="4" t="s">
        <v>8</v>
      </c>
      <c r="BF250" s="4" t="s">
        <v>14</v>
      </c>
      <c r="BG250" s="4" t="s">
        <v>5</v>
      </c>
      <c r="BH250" s="4" t="s">
        <v>5</v>
      </c>
      <c r="BI250" s="4" t="s">
        <v>8</v>
      </c>
      <c r="BJ250" s="4" t="s">
        <v>8</v>
      </c>
      <c r="BK250" s="4" t="s">
        <v>5</v>
      </c>
      <c r="BL250" s="5" t="s">
        <v>8</v>
      </c>
      <c r="BM250" s="5">
        <v>20</v>
      </c>
      <c r="BN250" s="4">
        <v>18</v>
      </c>
      <c r="BO250" s="4" t="s">
        <v>8</v>
      </c>
      <c r="BP250" s="4" t="s">
        <v>11</v>
      </c>
      <c r="BQ250" s="4" t="s">
        <v>11</v>
      </c>
      <c r="BR250" s="4" t="s">
        <v>11</v>
      </c>
      <c r="BS250" s="5" t="s">
        <v>11</v>
      </c>
      <c r="BT250" s="5" t="s">
        <v>11</v>
      </c>
      <c r="BU250" s="5">
        <v>0</v>
      </c>
      <c r="BV250" s="5">
        <v>0</v>
      </c>
      <c r="BW250" s="4">
        <v>0</v>
      </c>
      <c r="BX250" s="5">
        <v>0</v>
      </c>
      <c r="BY250" s="5" t="s">
        <v>11</v>
      </c>
      <c r="BZ250" s="4">
        <v>0</v>
      </c>
      <c r="CA250" s="5">
        <v>0</v>
      </c>
      <c r="CB250" s="4" t="s">
        <v>8</v>
      </c>
      <c r="CC250" s="4">
        <v>0</v>
      </c>
      <c r="CD250" s="4" t="s">
        <v>8</v>
      </c>
      <c r="CE250" s="4" t="s">
        <v>11</v>
      </c>
      <c r="CF250" s="26" t="s">
        <v>8</v>
      </c>
      <c r="CG250" s="35" t="s">
        <v>1605</v>
      </c>
      <c r="CH250" s="27">
        <f>VLOOKUP(E250,Criterio_Invierno!$B$5:$C$8,2,0)</f>
        <v>10</v>
      </c>
      <c r="CI250" s="24">
        <f>+VLOOKUP(F250,Criterio_Invierno!$B$10:$C$13,2,0)</f>
        <v>2.5</v>
      </c>
      <c r="CJ250" s="29">
        <f>+IF(X250="Mañana y tarde",Criterio_Invierno!$C$16,IF(X250="Solo mañana",Criterio_Invierno!$C$15,Criterio_Invierno!$C$17))</f>
        <v>5</v>
      </c>
      <c r="CK250" s="24">
        <f>+IF(S250=0,Criterio_Invierno!$C$22,IF(S250&lt;Criterio_Invierno!$B$20,Criterio_Invierno!$C$20,IF(S250&lt;Criterio_Invierno!$B$21,Criterio_Invierno!$C$21,0)))*IF(AN250="SI",Criterio_Invierno!$F$20,Criterio_Invierno!$F$21)*IF(AI250="SI",Criterio_Invierno!$J$20,Criterio_Invierno!$J$21)</f>
        <v>7.5</v>
      </c>
      <c r="CL250" s="29">
        <f>(IF(AE250="NO",Criterio_Invierno!$C$25,IF(AE250="SI",Criterio_Invierno!$C$26,0))+VLOOKUP(AF250,Criterio_Invierno!$E$25:$F$29,2,FALSE)+IF(AK250="-",Criterio_Invierno!$I$30,IF(ISERROR(VLOOKUP(CONCATENATE(AL250,"-",AM250),Criterio_Invierno!$H$25:$I$29,2,FALSE)),Criterio_Invierno!$I$29,VLOOKUP(CONCATENATE(AL250,"-",AM250),Criterio_Invierno!$H$25:$I$29,2,FALSE))))*IF(AG250="SI",Criterio_Invierno!$L$25,Criterio_Invierno!$L$26)</f>
        <v>20</v>
      </c>
      <c r="CM250" s="24">
        <f>+IF(AR250&gt;Criterio_Invierno!$B$33,Criterio_Invierno!$C$33,0)+IF(AU250&gt;Criterio_Invierno!$E$33,Criterio_Invierno!$F$33,0)+IF(BG250="NO",Criterio_Invierno!$I$33,0)</f>
        <v>0</v>
      </c>
      <c r="CN250" s="24">
        <f>+IF(V250&gt;=Criterio_Invierno!$B$36,Criterio_Invierno!$C$37,IF(V250&gt;=Criterio_Invierno!$B$35,Criterio_Invierno!$C$36,Criterio_Invierno!$C$35))</f>
        <v>1.5</v>
      </c>
      <c r="CO250" s="30">
        <f>IF(CD250="-",Criterio_Invierno!$G$40,VLOOKUP(CE250,Criterio_Invierno!$B$39:$C$46,2,FALSE))</f>
        <v>1</v>
      </c>
      <c r="CP250" s="28">
        <f>+VLOOKUP(F250,Criterio_Verano!$B$5:$C$7,2,FALSE)</f>
        <v>20</v>
      </c>
      <c r="CQ250" s="24">
        <f>+IF(AA250="SI",Criterio_Verano!$C$10,IF(AB250="SI",Criterio_Verano!$C$13,IF(Z250="SI",Criterio_Verano!$C$11,Criterio_Verano!$D$12)))</f>
        <v>10</v>
      </c>
      <c r="CR250" s="24">
        <f>+IF(S250=0,Criterio_Verano!$C$18,IF(S250&lt;Criterio_Verano!$B$16,Criterio_Verano!$C$16,IF(S250&lt;Criterio_Verano!$B$17,Criterio_Verano!$C$17,Criterio_Verano!$C$18)))+IF(AE250="NO",Criterio_Verano!$F$17,Criterio_Verano!$F$16)</f>
        <v>12.5</v>
      </c>
      <c r="CS250" s="31">
        <f>+IF(AK250="NO",Criterio_Verano!$C$23,IF(AL250="PERSIANAS",Criterio_Verano!$C$21,Criterio_Verano!$C$22)+IF(AM250="DEFICIENTE",Criterio_Verano!$F$22,Criterio_Verano!$F$21))</f>
        <v>0</v>
      </c>
    </row>
    <row r="251" spans="1:97">
      <c r="A251" s="2" t="s">
        <v>1004</v>
      </c>
      <c r="B251" s="4" t="s">
        <v>1</v>
      </c>
      <c r="C251" s="29">
        <f t="shared" si="10"/>
        <v>42.5</v>
      </c>
      <c r="D251" s="24">
        <f t="shared" si="11"/>
        <v>42.5</v>
      </c>
      <c r="E251" s="2" t="s">
        <v>139</v>
      </c>
      <c r="F251" s="3">
        <v>3</v>
      </c>
      <c r="G251" s="4" t="s">
        <v>1005</v>
      </c>
      <c r="H251" s="4" t="s">
        <v>34</v>
      </c>
      <c r="I251" s="4" t="s">
        <v>218</v>
      </c>
      <c r="J251" s="29" t="str">
        <f>VLOOKUP(I251,SEV_20000!$B$2:$D$89,3,FALSE)</f>
        <v>Sí</v>
      </c>
      <c r="K251" s="4" t="s">
        <v>1006</v>
      </c>
      <c r="L251" s="4" t="s">
        <v>2</v>
      </c>
      <c r="M251" s="4" t="s">
        <v>1007</v>
      </c>
      <c r="N251" s="4" t="s">
        <v>1008</v>
      </c>
      <c r="O251" s="4" t="s">
        <v>1009</v>
      </c>
      <c r="P251" s="4" t="s">
        <v>1010</v>
      </c>
      <c r="Q251" s="4" t="s">
        <v>3</v>
      </c>
      <c r="R251" s="5" t="s">
        <v>712</v>
      </c>
      <c r="S251" s="4">
        <v>2003</v>
      </c>
      <c r="T251" s="5" t="s">
        <v>13</v>
      </c>
      <c r="U251" s="5">
        <v>0</v>
      </c>
      <c r="V251" s="5">
        <v>224</v>
      </c>
      <c r="W251" s="4">
        <v>1</v>
      </c>
      <c r="X251" s="4" t="s">
        <v>16</v>
      </c>
      <c r="Y251" s="4" t="s">
        <v>5</v>
      </c>
      <c r="Z251" s="42" t="s">
        <v>5</v>
      </c>
      <c r="AA251" s="4"/>
      <c r="AB251" s="4" t="s">
        <v>8</v>
      </c>
      <c r="AC251" s="4" t="s">
        <v>5</v>
      </c>
      <c r="AD251" s="4" t="s">
        <v>17</v>
      </c>
      <c r="AE251" s="4" t="s">
        <v>8</v>
      </c>
      <c r="AF251" s="4" t="s">
        <v>38</v>
      </c>
      <c r="AG251" s="4" t="s">
        <v>8</v>
      </c>
      <c r="AH251" s="4" t="s">
        <v>9</v>
      </c>
      <c r="AI251" s="4" t="s">
        <v>8</v>
      </c>
      <c r="AJ251" s="4" t="s">
        <v>11</v>
      </c>
      <c r="AK251" s="4" t="s">
        <v>5</v>
      </c>
      <c r="AL251" s="4" t="s">
        <v>23</v>
      </c>
      <c r="AM251" s="4" t="s">
        <v>24</v>
      </c>
      <c r="AN251" s="4" t="s">
        <v>8</v>
      </c>
      <c r="AO251" s="4" t="s">
        <v>8</v>
      </c>
      <c r="AP251" s="5" t="s">
        <v>11</v>
      </c>
      <c r="AQ251" s="5">
        <v>0</v>
      </c>
      <c r="AR251" s="5">
        <v>0</v>
      </c>
      <c r="AS251" s="4">
        <v>0</v>
      </c>
      <c r="AT251" s="5" t="s">
        <v>11</v>
      </c>
      <c r="AU251" s="4">
        <v>0</v>
      </c>
      <c r="AV251" s="5" t="s">
        <v>8</v>
      </c>
      <c r="AW251" s="4">
        <v>0</v>
      </c>
      <c r="AX251" s="4" t="s">
        <v>8</v>
      </c>
      <c r="AY251" s="5" t="s">
        <v>11</v>
      </c>
      <c r="AZ251" s="4">
        <v>0</v>
      </c>
      <c r="BA251" s="4" t="s">
        <v>13</v>
      </c>
      <c r="BB251" s="5" t="s">
        <v>11</v>
      </c>
      <c r="BC251" s="5">
        <v>0</v>
      </c>
      <c r="BD251" s="4">
        <v>0</v>
      </c>
      <c r="BE251" s="4" t="s">
        <v>8</v>
      </c>
      <c r="BF251" s="4" t="s">
        <v>14</v>
      </c>
      <c r="BG251" s="4" t="s">
        <v>5</v>
      </c>
      <c r="BH251" s="4" t="s">
        <v>8</v>
      </c>
      <c r="BI251" s="4" t="s">
        <v>11</v>
      </c>
      <c r="BJ251" s="4" t="s">
        <v>13</v>
      </c>
      <c r="BK251" s="4" t="s">
        <v>11</v>
      </c>
      <c r="BL251" s="5" t="s">
        <v>11</v>
      </c>
      <c r="BM251" s="5">
        <v>0</v>
      </c>
      <c r="BN251" s="4">
        <v>0</v>
      </c>
      <c r="BO251" s="4" t="s">
        <v>8</v>
      </c>
      <c r="BP251" s="4" t="s">
        <v>11</v>
      </c>
      <c r="BQ251" s="4" t="s">
        <v>11</v>
      </c>
      <c r="BR251" s="4" t="s">
        <v>11</v>
      </c>
      <c r="BS251" s="5" t="s">
        <v>11</v>
      </c>
      <c r="BT251" s="5" t="s">
        <v>11</v>
      </c>
      <c r="BU251" s="5">
        <v>0</v>
      </c>
      <c r="BV251" s="5">
        <v>0</v>
      </c>
      <c r="BW251" s="4">
        <v>0</v>
      </c>
      <c r="BX251" s="5">
        <v>0</v>
      </c>
      <c r="BY251" s="5" t="s">
        <v>11</v>
      </c>
      <c r="BZ251" s="4">
        <v>0</v>
      </c>
      <c r="CA251" s="5">
        <v>0</v>
      </c>
      <c r="CB251" s="4" t="s">
        <v>8</v>
      </c>
      <c r="CC251" s="4">
        <v>0</v>
      </c>
      <c r="CD251" s="4" t="s">
        <v>15</v>
      </c>
      <c r="CE251" s="4" t="s">
        <v>11</v>
      </c>
      <c r="CF251" s="26" t="s">
        <v>8</v>
      </c>
      <c r="CG251" s="35" t="s">
        <v>1718</v>
      </c>
      <c r="CH251" s="27">
        <f>VLOOKUP(E251,Criterio_Invierno!$B$5:$C$8,2,0)</f>
        <v>7.5</v>
      </c>
      <c r="CI251" s="24">
        <f>+VLOOKUP(F251,Criterio_Invierno!$B$10:$C$13,2,0)</f>
        <v>2.5</v>
      </c>
      <c r="CJ251" s="29">
        <f>+IF(X251="Mañana y tarde",Criterio_Invierno!$C$16,IF(X251="Solo mañana",Criterio_Invierno!$C$15,Criterio_Invierno!$C$17))</f>
        <v>15</v>
      </c>
      <c r="CK251" s="24">
        <f>+IF(S251=0,Criterio_Invierno!$C$22,IF(S251&lt;Criterio_Invierno!$B$20,Criterio_Invierno!$C$20,IF(S251&lt;Criterio_Invierno!$B$21,Criterio_Invierno!$C$21,0)))*IF(AN251="SI",Criterio_Invierno!$F$20,Criterio_Invierno!$F$21)*IF(AI251="SI",Criterio_Invierno!$J$20,Criterio_Invierno!$J$21)</f>
        <v>7.5</v>
      </c>
      <c r="CL251" s="29">
        <f>(IF(AE251="NO",Criterio_Invierno!$C$25,IF(AE251="SI",Criterio_Invierno!$C$26,0))+VLOOKUP(AF251,Criterio_Invierno!$E$25:$F$29,2,FALSE)+IF(AK251="-",Criterio_Invierno!$I$30,IF(ISERROR(VLOOKUP(CONCATENATE(AL251,"-",AM251),Criterio_Invierno!$H$25:$I$29,2,FALSE)),Criterio_Invierno!$I$29,VLOOKUP(CONCATENATE(AL251,"-",AM251),Criterio_Invierno!$H$25:$I$29,2,FALSE))))*IF(AG251="SI",Criterio_Invierno!$L$25,Criterio_Invierno!$L$26)</f>
        <v>10</v>
      </c>
      <c r="CM251" s="24">
        <f>+IF(AR251&gt;Criterio_Invierno!$B$33,Criterio_Invierno!$C$33,0)+IF(AU251&gt;Criterio_Invierno!$E$33,Criterio_Invierno!$F$33,0)+IF(BG251="NO",Criterio_Invierno!$I$33,0)</f>
        <v>0</v>
      </c>
      <c r="CN251" s="24">
        <f>+IF(V251&gt;=Criterio_Invierno!$B$36,Criterio_Invierno!$C$37,IF(V251&gt;=Criterio_Invierno!$B$35,Criterio_Invierno!$C$36,Criterio_Invierno!$C$35))</f>
        <v>1</v>
      </c>
      <c r="CO251" s="30">
        <f>IF(CD251="-",Criterio_Invierno!$G$40,VLOOKUP(CE251,Criterio_Invierno!$B$39:$C$46,2,FALSE))</f>
        <v>1</v>
      </c>
      <c r="CP251" s="28">
        <f>+VLOOKUP(F251,Criterio_Verano!$B$5:$C$7,2,FALSE)</f>
        <v>20</v>
      </c>
      <c r="CQ251" s="24">
        <f>+IF(AA251="SI",Criterio_Verano!$C$10,IF(AB251="SI",Criterio_Verano!$C$13,IF(Z251="SI",Criterio_Verano!$C$11,Criterio_Verano!$D$12)))</f>
        <v>10</v>
      </c>
      <c r="CR251" s="24">
        <f>+IF(S251=0,Criterio_Verano!$C$18,IF(S251&lt;Criterio_Verano!$B$16,Criterio_Verano!$C$16,IF(S251&lt;Criterio_Verano!$B$17,Criterio_Verano!$C$17,Criterio_Verano!$C$18)))+IF(AE251="NO",Criterio_Verano!$F$17,Criterio_Verano!$F$16)</f>
        <v>12.5</v>
      </c>
      <c r="CS251" s="31">
        <f>+IF(AK251="NO",Criterio_Verano!$C$23,IF(AL251="PERSIANAS",Criterio_Verano!$C$21,Criterio_Verano!$C$22)+IF(AM251="DEFICIENTE",Criterio_Verano!$F$22,Criterio_Verano!$F$21))</f>
        <v>0</v>
      </c>
    </row>
    <row r="252" spans="1:97">
      <c r="A252" s="2" t="s">
        <v>1004</v>
      </c>
      <c r="B252" s="4" t="s">
        <v>1</v>
      </c>
      <c r="C252" s="29">
        <f t="shared" si="10"/>
        <v>42.5</v>
      </c>
      <c r="D252" s="24">
        <f t="shared" si="11"/>
        <v>42.5</v>
      </c>
      <c r="E252" s="2" t="s">
        <v>139</v>
      </c>
      <c r="F252" s="3">
        <v>3</v>
      </c>
      <c r="G252" s="4" t="s">
        <v>1005</v>
      </c>
      <c r="H252" s="4" t="s">
        <v>34</v>
      </c>
      <c r="I252" s="4" t="s">
        <v>218</v>
      </c>
      <c r="J252" s="29" t="str">
        <f>VLOOKUP(I252,SEV_20000!$B$2:$D$89,3,FALSE)</f>
        <v>Sí</v>
      </c>
      <c r="K252" s="4" t="s">
        <v>1006</v>
      </c>
      <c r="L252" s="4" t="s">
        <v>2</v>
      </c>
      <c r="M252" s="4" t="s">
        <v>1007</v>
      </c>
      <c r="N252" s="4" t="s">
        <v>1008</v>
      </c>
      <c r="O252" s="4" t="s">
        <v>1009</v>
      </c>
      <c r="P252" s="4" t="s">
        <v>1010</v>
      </c>
      <c r="Q252" s="4" t="s">
        <v>3</v>
      </c>
      <c r="R252" s="5" t="s">
        <v>42</v>
      </c>
      <c r="S252" s="4">
        <v>2003</v>
      </c>
      <c r="T252" s="5" t="s">
        <v>13</v>
      </c>
      <c r="U252" s="5">
        <v>0</v>
      </c>
      <c r="V252" s="5">
        <v>5</v>
      </c>
      <c r="W252" s="4">
        <v>5</v>
      </c>
      <c r="X252" s="4" t="s">
        <v>16</v>
      </c>
      <c r="Y252" s="4" t="s">
        <v>8</v>
      </c>
      <c r="Z252" s="42" t="s">
        <v>5</v>
      </c>
      <c r="AA252" s="4"/>
      <c r="AB252" s="4" t="s">
        <v>8</v>
      </c>
      <c r="AC252" s="4" t="s">
        <v>8</v>
      </c>
      <c r="AD252" s="4" t="s">
        <v>17</v>
      </c>
      <c r="AE252" s="4" t="s">
        <v>8</v>
      </c>
      <c r="AF252" s="4" t="s">
        <v>38</v>
      </c>
      <c r="AG252" s="4" t="s">
        <v>8</v>
      </c>
      <c r="AH252" s="4" t="s">
        <v>9</v>
      </c>
      <c r="AI252" s="4" t="s">
        <v>8</v>
      </c>
      <c r="AJ252" s="4" t="s">
        <v>11</v>
      </c>
      <c r="AK252" s="4" t="s">
        <v>5</v>
      </c>
      <c r="AL252" s="4" t="s">
        <v>23</v>
      </c>
      <c r="AM252" s="4" t="s">
        <v>24</v>
      </c>
      <c r="AN252" s="4" t="s">
        <v>8</v>
      </c>
      <c r="AO252" s="4" t="s">
        <v>5</v>
      </c>
      <c r="AP252" s="5" t="s">
        <v>21</v>
      </c>
      <c r="AQ252" s="5">
        <v>0</v>
      </c>
      <c r="AR252" s="5">
        <v>0</v>
      </c>
      <c r="AS252" s="4">
        <v>6</v>
      </c>
      <c r="AT252" s="5" t="s">
        <v>8</v>
      </c>
      <c r="AU252" s="4">
        <v>0</v>
      </c>
      <c r="AV252" s="5" t="s">
        <v>8</v>
      </c>
      <c r="AW252" s="4">
        <v>0</v>
      </c>
      <c r="AX252" s="4" t="s">
        <v>8</v>
      </c>
      <c r="AY252" s="5" t="s">
        <v>11</v>
      </c>
      <c r="AZ252" s="4">
        <v>0</v>
      </c>
      <c r="BA252" s="4" t="s">
        <v>13</v>
      </c>
      <c r="BB252" s="5" t="s">
        <v>11</v>
      </c>
      <c r="BC252" s="5">
        <v>0</v>
      </c>
      <c r="BD252" s="4">
        <v>0</v>
      </c>
      <c r="BE252" s="4" t="s">
        <v>8</v>
      </c>
      <c r="BF252" s="4" t="s">
        <v>14</v>
      </c>
      <c r="BG252" s="4" t="s">
        <v>5</v>
      </c>
      <c r="BH252" s="4" t="s">
        <v>8</v>
      </c>
      <c r="BI252" s="4" t="s">
        <v>11</v>
      </c>
      <c r="BJ252" s="4" t="s">
        <v>13</v>
      </c>
      <c r="BK252" s="4" t="s">
        <v>11</v>
      </c>
      <c r="BL252" s="5" t="s">
        <v>11</v>
      </c>
      <c r="BM252" s="5">
        <v>4</v>
      </c>
      <c r="BN252" s="4">
        <v>0</v>
      </c>
      <c r="BO252" s="4" t="s">
        <v>8</v>
      </c>
      <c r="BP252" s="4" t="s">
        <v>11</v>
      </c>
      <c r="BQ252" s="4" t="s">
        <v>11</v>
      </c>
      <c r="BR252" s="4" t="s">
        <v>11</v>
      </c>
      <c r="BS252" s="5" t="s">
        <v>11</v>
      </c>
      <c r="BT252" s="5" t="s">
        <v>11</v>
      </c>
      <c r="BU252" s="5">
        <v>0</v>
      </c>
      <c r="BV252" s="5">
        <v>0</v>
      </c>
      <c r="BW252" s="4">
        <v>0</v>
      </c>
      <c r="BX252" s="5">
        <v>0</v>
      </c>
      <c r="BY252" s="5" t="s">
        <v>11</v>
      </c>
      <c r="BZ252" s="4">
        <v>0</v>
      </c>
      <c r="CA252" s="5">
        <v>0</v>
      </c>
      <c r="CB252" s="4" t="s">
        <v>8</v>
      </c>
      <c r="CC252" s="4">
        <v>0</v>
      </c>
      <c r="CD252" s="4" t="s">
        <v>15</v>
      </c>
      <c r="CE252" s="4" t="s">
        <v>11</v>
      </c>
      <c r="CF252" s="26" t="s">
        <v>8</v>
      </c>
      <c r="CG252" s="35" t="s">
        <v>1656</v>
      </c>
      <c r="CH252" s="27">
        <f>VLOOKUP(E252,Criterio_Invierno!$B$5:$C$8,2,0)</f>
        <v>7.5</v>
      </c>
      <c r="CI252" s="24">
        <f>+VLOOKUP(F252,Criterio_Invierno!$B$10:$C$13,2,0)</f>
        <v>2.5</v>
      </c>
      <c r="CJ252" s="29">
        <f>+IF(X252="Mañana y tarde",Criterio_Invierno!$C$16,IF(X252="Solo mañana",Criterio_Invierno!$C$15,Criterio_Invierno!$C$17))</f>
        <v>15</v>
      </c>
      <c r="CK252" s="24">
        <f>+IF(S252=0,Criterio_Invierno!$C$22,IF(S252&lt;Criterio_Invierno!$B$20,Criterio_Invierno!$C$20,IF(S252&lt;Criterio_Invierno!$B$21,Criterio_Invierno!$C$21,0)))*IF(AN252="SI",Criterio_Invierno!$F$20,Criterio_Invierno!$F$21)*IF(AI252="SI",Criterio_Invierno!$J$20,Criterio_Invierno!$J$21)</f>
        <v>7.5</v>
      </c>
      <c r="CL252" s="29">
        <f>(IF(AE252="NO",Criterio_Invierno!$C$25,IF(AE252="SI",Criterio_Invierno!$C$26,0))+VLOOKUP(AF252,Criterio_Invierno!$E$25:$F$29,2,FALSE)+IF(AK252="-",Criterio_Invierno!$I$30,IF(ISERROR(VLOOKUP(CONCATENATE(AL252,"-",AM252),Criterio_Invierno!$H$25:$I$29,2,FALSE)),Criterio_Invierno!$I$29,VLOOKUP(CONCATENATE(AL252,"-",AM252),Criterio_Invierno!$H$25:$I$29,2,FALSE))))*IF(AG252="SI",Criterio_Invierno!$L$25,Criterio_Invierno!$L$26)</f>
        <v>10</v>
      </c>
      <c r="CM252" s="24">
        <f>+IF(AR252&gt;Criterio_Invierno!$B$33,Criterio_Invierno!$C$33,0)+IF(AU252&gt;Criterio_Invierno!$E$33,Criterio_Invierno!$F$33,0)+IF(BG252="NO",Criterio_Invierno!$I$33,0)</f>
        <v>0</v>
      </c>
      <c r="CN252" s="24">
        <f>+IF(V252&gt;=Criterio_Invierno!$B$36,Criterio_Invierno!$C$37,IF(V252&gt;=Criterio_Invierno!$B$35,Criterio_Invierno!$C$36,Criterio_Invierno!$C$35))</f>
        <v>1</v>
      </c>
      <c r="CO252" s="30">
        <f>IF(CD252="-",Criterio_Invierno!$G$40,VLOOKUP(CE252,Criterio_Invierno!$B$39:$C$46,2,FALSE))</f>
        <v>1</v>
      </c>
      <c r="CP252" s="28">
        <f>+VLOOKUP(F252,Criterio_Verano!$B$5:$C$7,2,FALSE)</f>
        <v>20</v>
      </c>
      <c r="CQ252" s="24">
        <f>+IF(AA252="SI",Criterio_Verano!$C$10,IF(AB252="SI",Criterio_Verano!$C$13,IF(Z252="SI",Criterio_Verano!$C$11,Criterio_Verano!$D$12)))</f>
        <v>10</v>
      </c>
      <c r="CR252" s="24">
        <f>+IF(S252=0,Criterio_Verano!$C$18,IF(S252&lt;Criterio_Verano!$B$16,Criterio_Verano!$C$16,IF(S252&lt;Criterio_Verano!$B$17,Criterio_Verano!$C$17,Criterio_Verano!$C$18)))+IF(AE252="NO",Criterio_Verano!$F$17,Criterio_Verano!$F$16)</f>
        <v>12.5</v>
      </c>
      <c r="CS252" s="31">
        <f>+IF(AK252="NO",Criterio_Verano!$C$23,IF(AL252="PERSIANAS",Criterio_Verano!$C$21,Criterio_Verano!$C$22)+IF(AM252="DEFICIENTE",Criterio_Verano!$F$22,Criterio_Verano!$F$21))</f>
        <v>0</v>
      </c>
    </row>
    <row r="253" spans="1:97">
      <c r="A253" s="2" t="s">
        <v>375</v>
      </c>
      <c r="B253" s="4" t="s">
        <v>1</v>
      </c>
      <c r="C253" s="29">
        <f t="shared" si="10"/>
        <v>48.75</v>
      </c>
      <c r="D253" s="24">
        <f t="shared" si="11"/>
        <v>42.5</v>
      </c>
      <c r="E253" s="2" t="s">
        <v>139</v>
      </c>
      <c r="F253" s="3">
        <v>3</v>
      </c>
      <c r="G253" s="4" t="s">
        <v>302</v>
      </c>
      <c r="H253" s="4" t="s">
        <v>34</v>
      </c>
      <c r="I253" s="4" t="s">
        <v>376</v>
      </c>
      <c r="J253" s="29" t="str">
        <f>VLOOKUP(I253,SEV_20000!$B$2:$D$89,3,FALSE)</f>
        <v>Sí</v>
      </c>
      <c r="K253" s="4" t="s">
        <v>377</v>
      </c>
      <c r="L253" s="4" t="s">
        <v>2</v>
      </c>
      <c r="M253" s="4" t="s">
        <v>378</v>
      </c>
      <c r="N253" s="4" t="s">
        <v>379</v>
      </c>
      <c r="O253" s="4" t="s">
        <v>380</v>
      </c>
      <c r="P253" s="4" t="s">
        <v>13</v>
      </c>
      <c r="Q253" s="4" t="s">
        <v>30</v>
      </c>
      <c r="R253" s="5" t="s">
        <v>33</v>
      </c>
      <c r="S253" s="4">
        <v>1985</v>
      </c>
      <c r="T253" s="5" t="s">
        <v>13</v>
      </c>
      <c r="U253" s="5">
        <v>0</v>
      </c>
      <c r="V253" s="5">
        <v>255</v>
      </c>
      <c r="W253" s="4">
        <v>11</v>
      </c>
      <c r="X253" s="4" t="s">
        <v>16</v>
      </c>
      <c r="Y253" s="4" t="s">
        <v>5</v>
      </c>
      <c r="Z253" s="42" t="s">
        <v>5</v>
      </c>
      <c r="AA253" s="4"/>
      <c r="AB253" s="4" t="s">
        <v>5</v>
      </c>
      <c r="AC253" s="4" t="s">
        <v>8</v>
      </c>
      <c r="AD253" s="4" t="s">
        <v>6</v>
      </c>
      <c r="AE253" s="4" t="s">
        <v>5</v>
      </c>
      <c r="AF253" s="4" t="s">
        <v>7</v>
      </c>
      <c r="AG253" s="4" t="s">
        <v>5</v>
      </c>
      <c r="AH253" s="4" t="s">
        <v>9</v>
      </c>
      <c r="AI253" s="4" t="s">
        <v>8</v>
      </c>
      <c r="AJ253" s="4" t="s">
        <v>11</v>
      </c>
      <c r="AK253" s="4" t="s">
        <v>5</v>
      </c>
      <c r="AL253" s="4" t="s">
        <v>23</v>
      </c>
      <c r="AM253" s="4" t="s">
        <v>24</v>
      </c>
      <c r="AN253" s="4" t="s">
        <v>8</v>
      </c>
      <c r="AO253" s="4" t="s">
        <v>5</v>
      </c>
      <c r="AP253" s="5" t="s">
        <v>21</v>
      </c>
      <c r="AQ253" s="5">
        <v>0</v>
      </c>
      <c r="AR253" s="5">
        <v>0</v>
      </c>
      <c r="AS253" s="4">
        <v>5</v>
      </c>
      <c r="AT253" s="5" t="s">
        <v>5</v>
      </c>
      <c r="AU253" s="4">
        <v>0</v>
      </c>
      <c r="AV253" s="5" t="s">
        <v>5</v>
      </c>
      <c r="AW253" s="4">
        <v>0</v>
      </c>
      <c r="AX253" s="4" t="s">
        <v>5</v>
      </c>
      <c r="AY253" s="5" t="s">
        <v>26</v>
      </c>
      <c r="AZ253" s="4">
        <v>14</v>
      </c>
      <c r="BA253" s="4" t="s">
        <v>5</v>
      </c>
      <c r="BB253" s="5" t="s">
        <v>8</v>
      </c>
      <c r="BC253" s="5">
        <v>0</v>
      </c>
      <c r="BD253" s="4">
        <v>9</v>
      </c>
      <c r="BE253" s="4" t="s">
        <v>5</v>
      </c>
      <c r="BF253" s="4" t="s">
        <v>60</v>
      </c>
      <c r="BG253" s="4" t="s">
        <v>5</v>
      </c>
      <c r="BH253" s="4" t="s">
        <v>8</v>
      </c>
      <c r="BI253" s="4" t="s">
        <v>11</v>
      </c>
      <c r="BJ253" s="4" t="s">
        <v>13</v>
      </c>
      <c r="BK253" s="4" t="s">
        <v>11</v>
      </c>
      <c r="BL253" s="5" t="s">
        <v>11</v>
      </c>
      <c r="BM253" s="5">
        <v>14</v>
      </c>
      <c r="BN253" s="4">
        <v>10</v>
      </c>
      <c r="BO253" s="4" t="s">
        <v>8</v>
      </c>
      <c r="BP253" s="4" t="s">
        <v>11</v>
      </c>
      <c r="BQ253" s="4" t="s">
        <v>11</v>
      </c>
      <c r="BR253" s="4" t="s">
        <v>11</v>
      </c>
      <c r="BS253" s="5" t="s">
        <v>11</v>
      </c>
      <c r="BT253" s="5" t="s">
        <v>11</v>
      </c>
      <c r="BU253" s="5">
        <v>0</v>
      </c>
      <c r="BV253" s="5">
        <v>0</v>
      </c>
      <c r="BW253" s="4">
        <v>0</v>
      </c>
      <c r="BX253" s="5">
        <v>0</v>
      </c>
      <c r="BY253" s="5" t="s">
        <v>11</v>
      </c>
      <c r="BZ253" s="4">
        <v>0</v>
      </c>
      <c r="CA253" s="5">
        <v>0</v>
      </c>
      <c r="CB253" s="4" t="s">
        <v>8</v>
      </c>
      <c r="CC253" s="4">
        <v>0</v>
      </c>
      <c r="CD253" s="4" t="s">
        <v>5</v>
      </c>
      <c r="CE253" s="4" t="s">
        <v>11</v>
      </c>
      <c r="CF253" s="26" t="s">
        <v>5</v>
      </c>
      <c r="CG253" s="35" t="s">
        <v>1552</v>
      </c>
      <c r="CH253" s="27">
        <f>VLOOKUP(E253,Criterio_Invierno!$B$5:$C$8,2,0)</f>
        <v>7.5</v>
      </c>
      <c r="CI253" s="24">
        <f>+VLOOKUP(F253,Criterio_Invierno!$B$10:$C$13,2,0)</f>
        <v>2.5</v>
      </c>
      <c r="CJ253" s="29">
        <f>+IF(X253="Mañana y tarde",Criterio_Invierno!$C$16,IF(X253="Solo mañana",Criterio_Invierno!$C$15,Criterio_Invierno!$C$17))</f>
        <v>15</v>
      </c>
      <c r="CK253" s="24">
        <f>+IF(S253=0,Criterio_Invierno!$C$22,IF(S253&lt;Criterio_Invierno!$B$20,Criterio_Invierno!$C$20,IF(S253&lt;Criterio_Invierno!$B$21,Criterio_Invierno!$C$21,0)))*IF(AN253="SI",Criterio_Invierno!$F$20,Criterio_Invierno!$F$21)*IF(AI253="SI",Criterio_Invierno!$J$20,Criterio_Invierno!$J$21)</f>
        <v>7.5</v>
      </c>
      <c r="CL253" s="29">
        <f>(IF(AE253="NO",Criterio_Invierno!$C$25,IF(AE253="SI",Criterio_Invierno!$C$26,0))+VLOOKUP(AF253,Criterio_Invierno!$E$25:$F$29,2,FALSE)+IF(AK253="-",Criterio_Invierno!$I$30,IF(ISERROR(VLOOKUP(CONCATENATE(AL253,"-",AM253),Criterio_Invierno!$H$25:$I$29,2,FALSE)),Criterio_Invierno!$I$29,VLOOKUP(CONCATENATE(AL253,"-",AM253),Criterio_Invierno!$H$25:$I$29,2,FALSE))))*IF(AG253="SI",Criterio_Invierno!$L$25,Criterio_Invierno!$L$26)</f>
        <v>0</v>
      </c>
      <c r="CM253" s="24">
        <f>+IF(AR253&gt;Criterio_Invierno!$B$33,Criterio_Invierno!$C$33,0)+IF(AU253&gt;Criterio_Invierno!$E$33,Criterio_Invierno!$F$33,0)+IF(BG253="NO",Criterio_Invierno!$I$33,0)</f>
        <v>0</v>
      </c>
      <c r="CN253" s="24">
        <f>+IF(V253&gt;=Criterio_Invierno!$B$36,Criterio_Invierno!$C$37,IF(V253&gt;=Criterio_Invierno!$B$35,Criterio_Invierno!$C$36,Criterio_Invierno!$C$35))</f>
        <v>1.5</v>
      </c>
      <c r="CO253" s="30">
        <f>IF(CD253="-",Criterio_Invierno!$G$40,VLOOKUP(CE253,Criterio_Invierno!$B$39:$C$46,2,FALSE))</f>
        <v>1</v>
      </c>
      <c r="CP253" s="28">
        <f>+VLOOKUP(F253,Criterio_Verano!$B$5:$C$7,2,FALSE)</f>
        <v>20</v>
      </c>
      <c r="CQ253" s="24">
        <f>+IF(AA253="SI",Criterio_Verano!$C$10,IF(AB253="SI",Criterio_Verano!$C$13,IF(Z253="SI",Criterio_Verano!$C$11,Criterio_Verano!$D$12)))</f>
        <v>20</v>
      </c>
      <c r="CR253" s="24">
        <f>+IF(S253=0,Criterio_Verano!$C$18,IF(S253&lt;Criterio_Verano!$B$16,Criterio_Verano!$C$16,IF(S253&lt;Criterio_Verano!$B$17,Criterio_Verano!$C$17,Criterio_Verano!$C$18)))+IF(AE253="NO",Criterio_Verano!$F$17,Criterio_Verano!$F$16)</f>
        <v>2.5</v>
      </c>
      <c r="CS253" s="31">
        <f>+IF(AK253="NO",Criterio_Verano!$C$23,IF(AL253="PERSIANAS",Criterio_Verano!$C$21,Criterio_Verano!$C$22)+IF(AM253="DEFICIENTE",Criterio_Verano!$F$22,Criterio_Verano!$F$21))</f>
        <v>0</v>
      </c>
    </row>
    <row r="254" spans="1:97">
      <c r="A254" s="2" t="s">
        <v>633</v>
      </c>
      <c r="B254" s="4" t="s">
        <v>1</v>
      </c>
      <c r="C254" s="29">
        <f t="shared" si="10"/>
        <v>27.5</v>
      </c>
      <c r="D254" s="24">
        <f t="shared" si="11"/>
        <v>42.5</v>
      </c>
      <c r="E254" s="2" t="s">
        <v>139</v>
      </c>
      <c r="F254" s="3">
        <v>3</v>
      </c>
      <c r="G254" s="4" t="s">
        <v>634</v>
      </c>
      <c r="H254" s="4" t="s">
        <v>34</v>
      </c>
      <c r="I254" s="4" t="s">
        <v>635</v>
      </c>
      <c r="J254" s="29" t="str">
        <f>VLOOKUP(I254,SEV_20000!$B$2:$D$89,3,FALSE)</f>
        <v>Sí</v>
      </c>
      <c r="K254" s="4" t="s">
        <v>636</v>
      </c>
      <c r="L254" s="4" t="s">
        <v>2</v>
      </c>
      <c r="M254" s="4" t="s">
        <v>637</v>
      </c>
      <c r="N254" s="4" t="s">
        <v>638</v>
      </c>
      <c r="O254" s="4" t="s">
        <v>639</v>
      </c>
      <c r="P254" s="4" t="s">
        <v>640</v>
      </c>
      <c r="Q254" s="4" t="s">
        <v>3</v>
      </c>
      <c r="R254" s="5" t="s">
        <v>641</v>
      </c>
      <c r="S254" s="4">
        <v>2005</v>
      </c>
      <c r="T254" s="5" t="s">
        <v>642</v>
      </c>
      <c r="U254" s="5">
        <v>0</v>
      </c>
      <c r="V254" s="5">
        <v>128</v>
      </c>
      <c r="W254" s="4">
        <v>7</v>
      </c>
      <c r="X254" s="4" t="s">
        <v>4</v>
      </c>
      <c r="Y254" s="4" t="s">
        <v>8</v>
      </c>
      <c r="Z254" s="42" t="s">
        <v>5</v>
      </c>
      <c r="AA254" s="4"/>
      <c r="AB254" s="4" t="s">
        <v>8</v>
      </c>
      <c r="AC254" s="4" t="s">
        <v>8</v>
      </c>
      <c r="AD254" s="4" t="s">
        <v>6</v>
      </c>
      <c r="AE254" s="4" t="s">
        <v>5</v>
      </c>
      <c r="AF254" s="4" t="s">
        <v>7</v>
      </c>
      <c r="AG254" s="4" t="s">
        <v>8</v>
      </c>
      <c r="AH254" s="4" t="s">
        <v>9</v>
      </c>
      <c r="AI254" s="4" t="s">
        <v>8</v>
      </c>
      <c r="AJ254" s="4" t="s">
        <v>11</v>
      </c>
      <c r="AK254" s="4" t="s">
        <v>5</v>
      </c>
      <c r="AL254" s="4" t="s">
        <v>19</v>
      </c>
      <c r="AM254" s="4" t="s">
        <v>24</v>
      </c>
      <c r="AN254" s="4" t="s">
        <v>8</v>
      </c>
      <c r="AO254" s="4" t="s">
        <v>8</v>
      </c>
      <c r="AP254" s="5" t="s">
        <v>11</v>
      </c>
      <c r="AQ254" s="5">
        <v>0</v>
      </c>
      <c r="AR254" s="5">
        <v>0</v>
      </c>
      <c r="AS254" s="4">
        <v>0</v>
      </c>
      <c r="AT254" s="5" t="s">
        <v>11</v>
      </c>
      <c r="AU254" s="4">
        <v>2</v>
      </c>
      <c r="AV254" s="5" t="s">
        <v>5</v>
      </c>
      <c r="AW254" s="4">
        <v>2</v>
      </c>
      <c r="AX254" s="4" t="s">
        <v>8</v>
      </c>
      <c r="AY254" s="5" t="s">
        <v>11</v>
      </c>
      <c r="AZ254" s="4">
        <v>0</v>
      </c>
      <c r="BA254" s="4" t="s">
        <v>13</v>
      </c>
      <c r="BB254" s="5" t="s">
        <v>11</v>
      </c>
      <c r="BC254" s="5">
        <v>0</v>
      </c>
      <c r="BD254" s="4">
        <v>0</v>
      </c>
      <c r="BE254" s="4" t="s">
        <v>8</v>
      </c>
      <c r="BF254" s="4" t="s">
        <v>14</v>
      </c>
      <c r="BG254" s="4" t="s">
        <v>5</v>
      </c>
      <c r="BH254" s="4" t="s">
        <v>8</v>
      </c>
      <c r="BI254" s="4" t="s">
        <v>11</v>
      </c>
      <c r="BJ254" s="4" t="s">
        <v>13</v>
      </c>
      <c r="BK254" s="4" t="s">
        <v>11</v>
      </c>
      <c r="BL254" s="5" t="s">
        <v>11</v>
      </c>
      <c r="BM254" s="5">
        <v>7</v>
      </c>
      <c r="BN254" s="4">
        <v>0</v>
      </c>
      <c r="BO254" s="4" t="s">
        <v>8</v>
      </c>
      <c r="BP254" s="4" t="s">
        <v>11</v>
      </c>
      <c r="BQ254" s="4" t="s">
        <v>11</v>
      </c>
      <c r="BR254" s="4" t="s">
        <v>11</v>
      </c>
      <c r="BS254" s="5" t="s">
        <v>11</v>
      </c>
      <c r="BT254" s="5" t="s">
        <v>11</v>
      </c>
      <c r="BU254" s="5">
        <v>0</v>
      </c>
      <c r="BV254" s="5">
        <v>0</v>
      </c>
      <c r="BW254" s="4">
        <v>0</v>
      </c>
      <c r="BX254" s="5">
        <v>0</v>
      </c>
      <c r="BY254" s="5" t="s">
        <v>11</v>
      </c>
      <c r="BZ254" s="4">
        <v>0</v>
      </c>
      <c r="CA254" s="5">
        <v>0</v>
      </c>
      <c r="CB254" s="4" t="s">
        <v>8</v>
      </c>
      <c r="CC254" s="4">
        <v>0</v>
      </c>
      <c r="CD254" s="4" t="s">
        <v>8</v>
      </c>
      <c r="CE254" s="4" t="s">
        <v>11</v>
      </c>
      <c r="CF254" s="26" t="s">
        <v>8</v>
      </c>
      <c r="CG254" s="35" t="s">
        <v>1595</v>
      </c>
      <c r="CH254" s="27">
        <f>VLOOKUP(E254,Criterio_Invierno!$B$5:$C$8,2,0)</f>
        <v>7.5</v>
      </c>
      <c r="CI254" s="24">
        <f>+VLOOKUP(F254,Criterio_Invierno!$B$10:$C$13,2,0)</f>
        <v>2.5</v>
      </c>
      <c r="CJ254" s="29">
        <f>+IF(X254="Mañana y tarde",Criterio_Invierno!$C$16,IF(X254="Solo mañana",Criterio_Invierno!$C$15,Criterio_Invierno!$C$17))</f>
        <v>5</v>
      </c>
      <c r="CK254" s="24">
        <f>+IF(S254=0,Criterio_Invierno!$C$22,IF(S254&lt;Criterio_Invierno!$B$20,Criterio_Invierno!$C$20,IF(S254&lt;Criterio_Invierno!$B$21,Criterio_Invierno!$C$21,0)))*IF(AN254="SI",Criterio_Invierno!$F$20,Criterio_Invierno!$F$21)*IF(AI254="SI",Criterio_Invierno!$J$20,Criterio_Invierno!$J$21)</f>
        <v>7.5</v>
      </c>
      <c r="CL254" s="29">
        <f>(IF(AE254="NO",Criterio_Invierno!$C$25,IF(AE254="SI",Criterio_Invierno!$C$26,0))+VLOOKUP(AF254,Criterio_Invierno!$E$25:$F$29,2,FALSE)+IF(AK254="-",Criterio_Invierno!$I$30,IF(ISERROR(VLOOKUP(CONCATENATE(AL254,"-",AM254),Criterio_Invierno!$H$25:$I$29,2,FALSE)),Criterio_Invierno!$I$29,VLOOKUP(CONCATENATE(AL254,"-",AM254),Criterio_Invierno!$H$25:$I$29,2,FALSE))))*IF(AG254="SI",Criterio_Invierno!$L$25,Criterio_Invierno!$L$26)</f>
        <v>5</v>
      </c>
      <c r="CM254" s="24">
        <f>+IF(AR254&gt;Criterio_Invierno!$B$33,Criterio_Invierno!$C$33,0)+IF(AU254&gt;Criterio_Invierno!$E$33,Criterio_Invierno!$F$33,0)+IF(BG254="NO",Criterio_Invierno!$I$33,0)</f>
        <v>0</v>
      </c>
      <c r="CN254" s="24">
        <f>+IF(V254&gt;=Criterio_Invierno!$B$36,Criterio_Invierno!$C$37,IF(V254&gt;=Criterio_Invierno!$B$35,Criterio_Invierno!$C$36,Criterio_Invierno!$C$35))</f>
        <v>1</v>
      </c>
      <c r="CO254" s="30">
        <f>IF(CD254="-",Criterio_Invierno!$G$40,VLOOKUP(CE254,Criterio_Invierno!$B$39:$C$46,2,FALSE))</f>
        <v>1</v>
      </c>
      <c r="CP254" s="28">
        <f>+VLOOKUP(F254,Criterio_Verano!$B$5:$C$7,2,FALSE)</f>
        <v>20</v>
      </c>
      <c r="CQ254" s="24">
        <f>+IF(AA254="SI",Criterio_Verano!$C$10,IF(AB254="SI",Criterio_Verano!$C$13,IF(Z254="SI",Criterio_Verano!$C$11,Criterio_Verano!$D$12)))</f>
        <v>10</v>
      </c>
      <c r="CR254" s="24">
        <f>+IF(S254=0,Criterio_Verano!$C$18,IF(S254&lt;Criterio_Verano!$B$16,Criterio_Verano!$C$16,IF(S254&lt;Criterio_Verano!$B$17,Criterio_Verano!$C$17,Criterio_Verano!$C$18)))+IF(AE254="NO",Criterio_Verano!$F$17,Criterio_Verano!$F$16)</f>
        <v>2.5</v>
      </c>
      <c r="CS254" s="31">
        <f>+IF(AK254="NO",Criterio_Verano!$C$23,IF(AL254="PERSIANAS",Criterio_Verano!$C$21,Criterio_Verano!$C$22)+IF(AM254="DEFICIENTE",Criterio_Verano!$F$22,Criterio_Verano!$F$21))</f>
        <v>10</v>
      </c>
    </row>
    <row r="255" spans="1:97">
      <c r="A255" s="2" t="s">
        <v>633</v>
      </c>
      <c r="B255" s="4" t="s">
        <v>1</v>
      </c>
      <c r="C255" s="29">
        <f t="shared" si="10"/>
        <v>35</v>
      </c>
      <c r="D255" s="24">
        <f t="shared" si="11"/>
        <v>42.5</v>
      </c>
      <c r="E255" s="2" t="s">
        <v>139</v>
      </c>
      <c r="F255" s="3">
        <v>3</v>
      </c>
      <c r="G255" s="4" t="s">
        <v>634</v>
      </c>
      <c r="H255" s="4" t="s">
        <v>34</v>
      </c>
      <c r="I255" s="4" t="s">
        <v>635</v>
      </c>
      <c r="J255" s="29" t="str">
        <f>VLOOKUP(I255,SEV_20000!$B$2:$D$89,3,FALSE)</f>
        <v>Sí</v>
      </c>
      <c r="K255" s="4" t="s">
        <v>636</v>
      </c>
      <c r="L255" s="4" t="s">
        <v>2</v>
      </c>
      <c r="M255" s="4" t="s">
        <v>637</v>
      </c>
      <c r="N255" s="4" t="s">
        <v>638</v>
      </c>
      <c r="O255" s="4" t="s">
        <v>639</v>
      </c>
      <c r="P255" s="4" t="s">
        <v>640</v>
      </c>
      <c r="Q255" s="4" t="s">
        <v>3</v>
      </c>
      <c r="R255" s="5" t="s">
        <v>806</v>
      </c>
      <c r="S255" s="4">
        <v>1985</v>
      </c>
      <c r="T255" s="5" t="s">
        <v>642</v>
      </c>
      <c r="U255" s="5">
        <v>2013</v>
      </c>
      <c r="V255" s="5">
        <v>74</v>
      </c>
      <c r="W255" s="4">
        <v>4</v>
      </c>
      <c r="X255" s="4" t="s">
        <v>4</v>
      </c>
      <c r="Y255" s="4" t="s">
        <v>8</v>
      </c>
      <c r="Z255" s="42" t="s">
        <v>5</v>
      </c>
      <c r="AA255" s="4"/>
      <c r="AB255" s="4" t="s">
        <v>8</v>
      </c>
      <c r="AC255" s="4" t="s">
        <v>8</v>
      </c>
      <c r="AD255" s="4" t="s">
        <v>6</v>
      </c>
      <c r="AE255" s="4" t="s">
        <v>5</v>
      </c>
      <c r="AF255" s="4" t="s">
        <v>7</v>
      </c>
      <c r="AG255" s="4" t="s">
        <v>8</v>
      </c>
      <c r="AH255" s="4" t="s">
        <v>9</v>
      </c>
      <c r="AI255" s="4" t="s">
        <v>5</v>
      </c>
      <c r="AJ255" s="4" t="s">
        <v>29</v>
      </c>
      <c r="AK255" s="4" t="s">
        <v>5</v>
      </c>
      <c r="AL255" s="4" t="s">
        <v>19</v>
      </c>
      <c r="AM255" s="4" t="s">
        <v>24</v>
      </c>
      <c r="AN255" s="4" t="s">
        <v>8</v>
      </c>
      <c r="AO255" s="4" t="s">
        <v>8</v>
      </c>
      <c r="AP255" s="5" t="s">
        <v>11</v>
      </c>
      <c r="AQ255" s="5">
        <v>0</v>
      </c>
      <c r="AR255" s="5">
        <v>0</v>
      </c>
      <c r="AS255" s="4">
        <v>0</v>
      </c>
      <c r="AT255" s="5" t="s">
        <v>11</v>
      </c>
      <c r="AU255" s="4">
        <v>2</v>
      </c>
      <c r="AV255" s="5" t="s">
        <v>5</v>
      </c>
      <c r="AW255" s="4">
        <v>2</v>
      </c>
      <c r="AX255" s="4" t="s">
        <v>8</v>
      </c>
      <c r="AY255" s="5" t="s">
        <v>11</v>
      </c>
      <c r="AZ255" s="4">
        <v>0</v>
      </c>
      <c r="BA255" s="4" t="s">
        <v>13</v>
      </c>
      <c r="BB255" s="5" t="s">
        <v>11</v>
      </c>
      <c r="BC255" s="5">
        <v>0</v>
      </c>
      <c r="BD255" s="4">
        <v>0</v>
      </c>
      <c r="BE255" s="4" t="s">
        <v>8</v>
      </c>
      <c r="BF255" s="4" t="s">
        <v>14</v>
      </c>
      <c r="BG255" s="4" t="s">
        <v>5</v>
      </c>
      <c r="BH255" s="4" t="s">
        <v>8</v>
      </c>
      <c r="BI255" s="4" t="s">
        <v>11</v>
      </c>
      <c r="BJ255" s="4" t="s">
        <v>13</v>
      </c>
      <c r="BK255" s="4" t="s">
        <v>11</v>
      </c>
      <c r="BL255" s="5" t="s">
        <v>11</v>
      </c>
      <c r="BM255" s="5">
        <v>3</v>
      </c>
      <c r="BN255" s="4">
        <v>1</v>
      </c>
      <c r="BO255" s="4" t="s">
        <v>8</v>
      </c>
      <c r="BP255" s="4" t="s">
        <v>11</v>
      </c>
      <c r="BQ255" s="4" t="s">
        <v>11</v>
      </c>
      <c r="BR255" s="4" t="s">
        <v>11</v>
      </c>
      <c r="BS255" s="5" t="s">
        <v>11</v>
      </c>
      <c r="BT255" s="5" t="s">
        <v>11</v>
      </c>
      <c r="BU255" s="5">
        <v>0</v>
      </c>
      <c r="BV255" s="5">
        <v>0</v>
      </c>
      <c r="BW255" s="4">
        <v>0</v>
      </c>
      <c r="BX255" s="5">
        <v>0</v>
      </c>
      <c r="BY255" s="5" t="s">
        <v>11</v>
      </c>
      <c r="BZ255" s="4">
        <v>0</v>
      </c>
      <c r="CA255" s="5">
        <v>0</v>
      </c>
      <c r="CB255" s="4" t="s">
        <v>8</v>
      </c>
      <c r="CC255" s="4">
        <v>0</v>
      </c>
      <c r="CD255" s="4" t="s">
        <v>8</v>
      </c>
      <c r="CE255" s="4" t="s">
        <v>11</v>
      </c>
      <c r="CF255" s="26" t="s">
        <v>8</v>
      </c>
      <c r="CG255" s="35" t="s">
        <v>1622</v>
      </c>
      <c r="CH255" s="27">
        <f>VLOOKUP(E255,Criterio_Invierno!$B$5:$C$8,2,0)</f>
        <v>7.5</v>
      </c>
      <c r="CI255" s="24">
        <f>+VLOOKUP(F255,Criterio_Invierno!$B$10:$C$13,2,0)</f>
        <v>2.5</v>
      </c>
      <c r="CJ255" s="29">
        <f>+IF(X255="Mañana y tarde",Criterio_Invierno!$C$16,IF(X255="Solo mañana",Criterio_Invierno!$C$15,Criterio_Invierno!$C$17))</f>
        <v>5</v>
      </c>
      <c r="CK255" s="24">
        <f>+IF(S255=0,Criterio_Invierno!$C$22,IF(S255&lt;Criterio_Invierno!$B$20,Criterio_Invierno!$C$20,IF(S255&lt;Criterio_Invierno!$B$21,Criterio_Invierno!$C$21,0)))*IF(AN255="SI",Criterio_Invierno!$F$20,Criterio_Invierno!$F$21)*IF(AI255="SI",Criterio_Invierno!$J$20,Criterio_Invierno!$J$21)</f>
        <v>15</v>
      </c>
      <c r="CL255" s="29">
        <f>(IF(AE255="NO",Criterio_Invierno!$C$25,IF(AE255="SI",Criterio_Invierno!$C$26,0))+VLOOKUP(AF255,Criterio_Invierno!$E$25:$F$29,2,FALSE)+IF(AK255="-",Criterio_Invierno!$I$30,IF(ISERROR(VLOOKUP(CONCATENATE(AL255,"-",AM255),Criterio_Invierno!$H$25:$I$29,2,FALSE)),Criterio_Invierno!$I$29,VLOOKUP(CONCATENATE(AL255,"-",AM255),Criterio_Invierno!$H$25:$I$29,2,FALSE))))*IF(AG255="SI",Criterio_Invierno!$L$25,Criterio_Invierno!$L$26)</f>
        <v>5</v>
      </c>
      <c r="CM255" s="24">
        <f>+IF(AR255&gt;Criterio_Invierno!$B$33,Criterio_Invierno!$C$33,0)+IF(AU255&gt;Criterio_Invierno!$E$33,Criterio_Invierno!$F$33,0)+IF(BG255="NO",Criterio_Invierno!$I$33,0)</f>
        <v>0</v>
      </c>
      <c r="CN255" s="24">
        <f>+IF(V255&gt;=Criterio_Invierno!$B$36,Criterio_Invierno!$C$37,IF(V255&gt;=Criterio_Invierno!$B$35,Criterio_Invierno!$C$36,Criterio_Invierno!$C$35))</f>
        <v>1</v>
      </c>
      <c r="CO255" s="30">
        <f>IF(CD255="-",Criterio_Invierno!$G$40,VLOOKUP(CE255,Criterio_Invierno!$B$39:$C$46,2,FALSE))</f>
        <v>1</v>
      </c>
      <c r="CP255" s="28">
        <f>+VLOOKUP(F255,Criterio_Verano!$B$5:$C$7,2,FALSE)</f>
        <v>20</v>
      </c>
      <c r="CQ255" s="24">
        <f>+IF(AA255="SI",Criterio_Verano!$C$10,IF(AB255="SI",Criterio_Verano!$C$13,IF(Z255="SI",Criterio_Verano!$C$11,Criterio_Verano!$D$12)))</f>
        <v>10</v>
      </c>
      <c r="CR255" s="24">
        <f>+IF(S255=0,Criterio_Verano!$C$18,IF(S255&lt;Criterio_Verano!$B$16,Criterio_Verano!$C$16,IF(S255&lt;Criterio_Verano!$B$17,Criterio_Verano!$C$17,Criterio_Verano!$C$18)))+IF(AE255="NO",Criterio_Verano!$F$17,Criterio_Verano!$F$16)</f>
        <v>2.5</v>
      </c>
      <c r="CS255" s="31">
        <f>+IF(AK255="NO",Criterio_Verano!$C$23,IF(AL255="PERSIANAS",Criterio_Verano!$C$21,Criterio_Verano!$C$22)+IF(AM255="DEFICIENTE",Criterio_Verano!$F$22,Criterio_Verano!$F$21))</f>
        <v>10</v>
      </c>
    </row>
    <row r="256" spans="1:97">
      <c r="A256" s="2" t="s">
        <v>1158</v>
      </c>
      <c r="B256" s="4" t="s">
        <v>1</v>
      </c>
      <c r="C256" s="29">
        <f t="shared" si="10"/>
        <v>27.5</v>
      </c>
      <c r="D256" s="24">
        <f t="shared" si="11"/>
        <v>40</v>
      </c>
      <c r="E256" s="2" t="s">
        <v>140</v>
      </c>
      <c r="F256" s="3">
        <v>3</v>
      </c>
      <c r="G256" s="4" t="s">
        <v>1159</v>
      </c>
      <c r="H256" s="4" t="s">
        <v>34</v>
      </c>
      <c r="I256" s="4" t="s">
        <v>1160</v>
      </c>
      <c r="J256" s="29" t="str">
        <f>VLOOKUP(I256,SEV_20000!$B$2:$D$89,3,FALSE)</f>
        <v>Sí</v>
      </c>
      <c r="K256" s="4" t="s">
        <v>1161</v>
      </c>
      <c r="L256" s="4" t="s">
        <v>41</v>
      </c>
      <c r="M256" s="4" t="s">
        <v>1162</v>
      </c>
      <c r="N256" s="4" t="s">
        <v>1163</v>
      </c>
      <c r="O256" s="4" t="s">
        <v>1164</v>
      </c>
      <c r="P256" s="4" t="s">
        <v>1164</v>
      </c>
      <c r="Q256" s="4" t="s">
        <v>3</v>
      </c>
      <c r="R256" s="5" t="s">
        <v>1165</v>
      </c>
      <c r="S256" s="4">
        <v>2012</v>
      </c>
      <c r="T256" s="5" t="s">
        <v>1166</v>
      </c>
      <c r="U256" s="5">
        <v>2012</v>
      </c>
      <c r="V256" s="5">
        <v>171</v>
      </c>
      <c r="W256" s="4">
        <v>13</v>
      </c>
      <c r="X256" s="4" t="s">
        <v>16</v>
      </c>
      <c r="Y256" s="4" t="s">
        <v>5</v>
      </c>
      <c r="Z256" s="42" t="s">
        <v>5</v>
      </c>
      <c r="AA256" s="4"/>
      <c r="AB256" s="4" t="s">
        <v>5</v>
      </c>
      <c r="AC256" s="4" t="s">
        <v>8</v>
      </c>
      <c r="AD256" s="4" t="s">
        <v>6</v>
      </c>
      <c r="AE256" s="4" t="s">
        <v>5</v>
      </c>
      <c r="AF256" s="4" t="s">
        <v>7</v>
      </c>
      <c r="AG256" s="4" t="s">
        <v>5</v>
      </c>
      <c r="AH256" s="4" t="s">
        <v>9</v>
      </c>
      <c r="AI256" s="4" t="s">
        <v>8</v>
      </c>
      <c r="AJ256" s="4" t="s">
        <v>11</v>
      </c>
      <c r="AK256" s="4" t="s">
        <v>5</v>
      </c>
      <c r="AL256" s="4" t="s">
        <v>23</v>
      </c>
      <c r="AM256" s="4" t="s">
        <v>24</v>
      </c>
      <c r="AN256" s="4" t="s">
        <v>8</v>
      </c>
      <c r="AO256" s="4" t="s">
        <v>5</v>
      </c>
      <c r="AP256" s="5" t="s">
        <v>21</v>
      </c>
      <c r="AQ256" s="5">
        <v>2000</v>
      </c>
      <c r="AR256" s="5">
        <v>0</v>
      </c>
      <c r="AS256" s="4">
        <v>5</v>
      </c>
      <c r="AT256" s="5" t="s">
        <v>5</v>
      </c>
      <c r="AU256" s="4">
        <v>0</v>
      </c>
      <c r="AV256" s="5" t="s">
        <v>8</v>
      </c>
      <c r="AW256" s="4">
        <v>0</v>
      </c>
      <c r="AX256" s="4" t="s">
        <v>5</v>
      </c>
      <c r="AY256" s="5" t="s">
        <v>122</v>
      </c>
      <c r="AZ256" s="4">
        <v>15</v>
      </c>
      <c r="BA256" s="4" t="s">
        <v>5</v>
      </c>
      <c r="BB256" s="5" t="s">
        <v>5</v>
      </c>
      <c r="BC256" s="5">
        <v>0</v>
      </c>
      <c r="BD256" s="4">
        <v>0</v>
      </c>
      <c r="BE256" s="4" t="s">
        <v>8</v>
      </c>
      <c r="BF256" s="4" t="s">
        <v>14</v>
      </c>
      <c r="BG256" s="4" t="s">
        <v>5</v>
      </c>
      <c r="BH256" s="4" t="s">
        <v>5</v>
      </c>
      <c r="BI256" s="4" t="s">
        <v>8</v>
      </c>
      <c r="BJ256" s="4" t="s">
        <v>8</v>
      </c>
      <c r="BK256" s="4" t="s">
        <v>5</v>
      </c>
      <c r="BL256" s="5" t="s">
        <v>5</v>
      </c>
      <c r="BM256" s="5">
        <v>13</v>
      </c>
      <c r="BN256" s="4">
        <v>4</v>
      </c>
      <c r="BO256" s="4" t="s">
        <v>5</v>
      </c>
      <c r="BP256" s="4" t="s">
        <v>5</v>
      </c>
      <c r="BQ256" s="4" t="s">
        <v>5</v>
      </c>
      <c r="BR256" s="4" t="s">
        <v>5</v>
      </c>
      <c r="BS256" s="5" t="s">
        <v>5</v>
      </c>
      <c r="BT256" s="5" t="s">
        <v>11</v>
      </c>
      <c r="BU256" s="5">
        <v>15000</v>
      </c>
      <c r="BV256" s="5">
        <v>3000</v>
      </c>
      <c r="BW256" s="4">
        <v>2</v>
      </c>
      <c r="BX256" s="5">
        <v>1</v>
      </c>
      <c r="BY256" s="5" t="s">
        <v>8</v>
      </c>
      <c r="BZ256" s="4">
        <v>0</v>
      </c>
      <c r="CA256" s="5">
        <v>0</v>
      </c>
      <c r="CB256" s="4" t="s">
        <v>8</v>
      </c>
      <c r="CC256" s="4">
        <v>0</v>
      </c>
      <c r="CD256" s="4" t="s">
        <v>15</v>
      </c>
      <c r="CE256" s="4" t="s">
        <v>11</v>
      </c>
      <c r="CF256" s="26" t="s">
        <v>15</v>
      </c>
      <c r="CG256" s="35" t="s">
        <v>1676</v>
      </c>
      <c r="CH256" s="27">
        <f>VLOOKUP(E256,Criterio_Invierno!$B$5:$C$8,2,0)</f>
        <v>10</v>
      </c>
      <c r="CI256" s="24">
        <f>+VLOOKUP(F256,Criterio_Invierno!$B$10:$C$13,2,0)</f>
        <v>2.5</v>
      </c>
      <c r="CJ256" s="29">
        <f>+IF(X256="Mañana y tarde",Criterio_Invierno!$C$16,IF(X256="Solo mañana",Criterio_Invierno!$C$15,Criterio_Invierno!$C$17))</f>
        <v>15</v>
      </c>
      <c r="CK256" s="24">
        <f>+IF(S256=0,Criterio_Invierno!$C$22,IF(S256&lt;Criterio_Invierno!$B$20,Criterio_Invierno!$C$20,IF(S256&lt;Criterio_Invierno!$B$21,Criterio_Invierno!$C$21,0)))*IF(AN256="SI",Criterio_Invierno!$F$20,Criterio_Invierno!$F$21)*IF(AI256="SI",Criterio_Invierno!$J$20,Criterio_Invierno!$J$21)</f>
        <v>0</v>
      </c>
      <c r="CL256" s="29">
        <f>(IF(AE256="NO",Criterio_Invierno!$C$25,IF(AE256="SI",Criterio_Invierno!$C$26,0))+VLOOKUP(AF256,Criterio_Invierno!$E$25:$F$29,2,FALSE)+IF(AK256="-",Criterio_Invierno!$I$30,IF(ISERROR(VLOOKUP(CONCATENATE(AL256,"-",AM256),Criterio_Invierno!$H$25:$I$29,2,FALSE)),Criterio_Invierno!$I$29,VLOOKUP(CONCATENATE(AL256,"-",AM256),Criterio_Invierno!$H$25:$I$29,2,FALSE))))*IF(AG256="SI",Criterio_Invierno!$L$25,Criterio_Invierno!$L$26)</f>
        <v>0</v>
      </c>
      <c r="CM256" s="24">
        <f>+IF(AR256&gt;Criterio_Invierno!$B$33,Criterio_Invierno!$C$33,0)+IF(AU256&gt;Criterio_Invierno!$E$33,Criterio_Invierno!$F$33,0)+IF(BG256="NO",Criterio_Invierno!$I$33,0)</f>
        <v>0</v>
      </c>
      <c r="CN256" s="24">
        <f>+IF(V256&gt;=Criterio_Invierno!$B$36,Criterio_Invierno!$C$37,IF(V256&gt;=Criterio_Invierno!$B$35,Criterio_Invierno!$C$36,Criterio_Invierno!$C$35))</f>
        <v>1</v>
      </c>
      <c r="CO256" s="30">
        <f>IF(CD256="-",Criterio_Invierno!$G$40,VLOOKUP(CE256,Criterio_Invierno!$B$39:$C$46,2,FALSE))</f>
        <v>1</v>
      </c>
      <c r="CP256" s="28">
        <f>+VLOOKUP(F256,Criterio_Verano!$B$5:$C$7,2,FALSE)</f>
        <v>20</v>
      </c>
      <c r="CQ256" s="24">
        <f>+IF(AA256="SI",Criterio_Verano!$C$10,IF(AB256="SI",Criterio_Verano!$C$13,IF(Z256="SI",Criterio_Verano!$C$11,Criterio_Verano!$D$12)))</f>
        <v>20</v>
      </c>
      <c r="CR256" s="24">
        <f>+IF(S256=0,Criterio_Verano!$C$18,IF(S256&lt;Criterio_Verano!$B$16,Criterio_Verano!$C$16,IF(S256&lt;Criterio_Verano!$B$17,Criterio_Verano!$C$17,Criterio_Verano!$C$18)))+IF(AE256="NO",Criterio_Verano!$F$17,Criterio_Verano!$F$16)</f>
        <v>0</v>
      </c>
      <c r="CS256" s="31">
        <f>+IF(AK256="NO",Criterio_Verano!$C$23,IF(AL256="PERSIANAS",Criterio_Verano!$C$21,Criterio_Verano!$C$22)+IF(AM256="DEFICIENTE",Criterio_Verano!$F$22,Criterio_Verano!$F$21))</f>
        <v>0</v>
      </c>
    </row>
    <row r="257" spans="1:97">
      <c r="A257" s="2" t="s">
        <v>740</v>
      </c>
      <c r="B257" s="4" t="s">
        <v>1</v>
      </c>
      <c r="C257" s="29">
        <f t="shared" si="10"/>
        <v>37.5</v>
      </c>
      <c r="D257" s="24">
        <f t="shared" si="11"/>
        <v>40</v>
      </c>
      <c r="E257" s="2" t="s">
        <v>139</v>
      </c>
      <c r="F257" s="3">
        <v>3</v>
      </c>
      <c r="G257" s="4" t="s">
        <v>741</v>
      </c>
      <c r="H257" s="4" t="s">
        <v>34</v>
      </c>
      <c r="I257" s="4" t="s">
        <v>376</v>
      </c>
      <c r="J257" s="29" t="str">
        <f>VLOOKUP(I257,SEV_20000!$B$2:$D$89,3,FALSE)</f>
        <v>Sí</v>
      </c>
      <c r="K257" s="4" t="s">
        <v>742</v>
      </c>
      <c r="L257" s="4" t="s">
        <v>2</v>
      </c>
      <c r="M257" s="4" t="s">
        <v>743</v>
      </c>
      <c r="N257" s="4" t="s">
        <v>744</v>
      </c>
      <c r="O257" s="4" t="s">
        <v>745</v>
      </c>
      <c r="P257" s="4" t="s">
        <v>746</v>
      </c>
      <c r="Q257" s="4" t="s">
        <v>3</v>
      </c>
      <c r="R257" s="5" t="s">
        <v>57</v>
      </c>
      <c r="S257" s="4">
        <v>2010</v>
      </c>
      <c r="T257" s="5" t="s">
        <v>13</v>
      </c>
      <c r="U257" s="5">
        <v>0</v>
      </c>
      <c r="V257" s="5">
        <v>463</v>
      </c>
      <c r="W257" s="4">
        <v>19</v>
      </c>
      <c r="X257" s="4" t="s">
        <v>16</v>
      </c>
      <c r="Y257" s="4" t="s">
        <v>5</v>
      </c>
      <c r="Z257" s="42" t="s">
        <v>5</v>
      </c>
      <c r="AA257" s="4"/>
      <c r="AB257" s="4" t="s">
        <v>5</v>
      </c>
      <c r="AC257" s="4" t="s">
        <v>8</v>
      </c>
      <c r="AD257" s="4" t="s">
        <v>6</v>
      </c>
      <c r="AE257" s="4" t="s">
        <v>5</v>
      </c>
      <c r="AF257" s="4" t="s">
        <v>7</v>
      </c>
      <c r="AG257" s="4" t="s">
        <v>8</v>
      </c>
      <c r="AH257" s="4" t="s">
        <v>9</v>
      </c>
      <c r="AI257" s="4" t="s">
        <v>8</v>
      </c>
      <c r="AJ257" s="4" t="s">
        <v>11</v>
      </c>
      <c r="AK257" s="4" t="s">
        <v>5</v>
      </c>
      <c r="AL257" s="4" t="s">
        <v>23</v>
      </c>
      <c r="AM257" s="4" t="s">
        <v>24</v>
      </c>
      <c r="AN257" s="4" t="s">
        <v>8</v>
      </c>
      <c r="AO257" s="4" t="s">
        <v>5</v>
      </c>
      <c r="AP257" s="5" t="s">
        <v>12</v>
      </c>
      <c r="AQ257" s="5">
        <v>0</v>
      </c>
      <c r="AR257" s="5">
        <v>0</v>
      </c>
      <c r="AS257" s="4">
        <v>4</v>
      </c>
      <c r="AT257" s="5" t="s">
        <v>5</v>
      </c>
      <c r="AU257" s="4">
        <v>2</v>
      </c>
      <c r="AV257" s="5" t="s">
        <v>8</v>
      </c>
      <c r="AW257" s="4">
        <v>0</v>
      </c>
      <c r="AX257" s="4" t="s">
        <v>8</v>
      </c>
      <c r="AY257" s="5" t="s">
        <v>11</v>
      </c>
      <c r="AZ257" s="4">
        <v>0</v>
      </c>
      <c r="BA257" s="4" t="s">
        <v>13</v>
      </c>
      <c r="BB257" s="5" t="s">
        <v>11</v>
      </c>
      <c r="BC257" s="5">
        <v>0</v>
      </c>
      <c r="BD257" s="4">
        <v>0</v>
      </c>
      <c r="BE257" s="4" t="s">
        <v>8</v>
      </c>
      <c r="BF257" s="4" t="s">
        <v>60</v>
      </c>
      <c r="BG257" s="4" t="s">
        <v>5</v>
      </c>
      <c r="BH257" s="4" t="s">
        <v>5</v>
      </c>
      <c r="BI257" s="4" t="s">
        <v>8</v>
      </c>
      <c r="BJ257" s="4" t="s">
        <v>8</v>
      </c>
      <c r="BK257" s="4" t="s">
        <v>5</v>
      </c>
      <c r="BL257" s="5" t="s">
        <v>5</v>
      </c>
      <c r="BM257" s="5">
        <v>0</v>
      </c>
      <c r="BN257" s="4">
        <v>18</v>
      </c>
      <c r="BO257" s="4" t="s">
        <v>8</v>
      </c>
      <c r="BP257" s="4" t="s">
        <v>11</v>
      </c>
      <c r="BQ257" s="4" t="s">
        <v>11</v>
      </c>
      <c r="BR257" s="4" t="s">
        <v>11</v>
      </c>
      <c r="BS257" s="5" t="s">
        <v>11</v>
      </c>
      <c r="BT257" s="5" t="s">
        <v>11</v>
      </c>
      <c r="BU257" s="5">
        <v>0</v>
      </c>
      <c r="BV257" s="5">
        <v>0</v>
      </c>
      <c r="BW257" s="4">
        <v>0</v>
      </c>
      <c r="BX257" s="5">
        <v>0</v>
      </c>
      <c r="BY257" s="5" t="s">
        <v>11</v>
      </c>
      <c r="BZ257" s="4">
        <v>0</v>
      </c>
      <c r="CA257" s="5">
        <v>0</v>
      </c>
      <c r="CB257" s="4" t="s">
        <v>5</v>
      </c>
      <c r="CC257" s="4">
        <v>0</v>
      </c>
      <c r="CD257" s="4" t="s">
        <v>15</v>
      </c>
      <c r="CE257" s="4" t="s">
        <v>11</v>
      </c>
      <c r="CF257" s="26" t="s">
        <v>15</v>
      </c>
      <c r="CG257" s="35" t="s">
        <v>1615</v>
      </c>
      <c r="CH257" s="27">
        <f>VLOOKUP(E257,Criterio_Invierno!$B$5:$C$8,2,0)</f>
        <v>7.5</v>
      </c>
      <c r="CI257" s="24">
        <f>+VLOOKUP(F257,Criterio_Invierno!$B$10:$C$13,2,0)</f>
        <v>2.5</v>
      </c>
      <c r="CJ257" s="29">
        <f>+IF(X257="Mañana y tarde",Criterio_Invierno!$C$16,IF(X257="Solo mañana",Criterio_Invierno!$C$15,Criterio_Invierno!$C$17))</f>
        <v>15</v>
      </c>
      <c r="CK257" s="24">
        <f>+IF(S257=0,Criterio_Invierno!$C$22,IF(S257&lt;Criterio_Invierno!$B$20,Criterio_Invierno!$C$20,IF(S257&lt;Criterio_Invierno!$B$21,Criterio_Invierno!$C$21,0)))*IF(AN257="SI",Criterio_Invierno!$F$20,Criterio_Invierno!$F$21)*IF(AI257="SI",Criterio_Invierno!$J$20,Criterio_Invierno!$J$21)</f>
        <v>0</v>
      </c>
      <c r="CL257" s="29">
        <f>(IF(AE257="NO",Criterio_Invierno!$C$25,IF(AE257="SI",Criterio_Invierno!$C$26,0))+VLOOKUP(AF257,Criterio_Invierno!$E$25:$F$29,2,FALSE)+IF(AK257="-",Criterio_Invierno!$I$30,IF(ISERROR(VLOOKUP(CONCATENATE(AL257,"-",AM257),Criterio_Invierno!$H$25:$I$29,2,FALSE)),Criterio_Invierno!$I$29,VLOOKUP(CONCATENATE(AL257,"-",AM257),Criterio_Invierno!$H$25:$I$29,2,FALSE))))*IF(AG257="SI",Criterio_Invierno!$L$25,Criterio_Invierno!$L$26)</f>
        <v>0</v>
      </c>
      <c r="CM257" s="24">
        <f>+IF(AR257&gt;Criterio_Invierno!$B$33,Criterio_Invierno!$C$33,0)+IF(AU257&gt;Criterio_Invierno!$E$33,Criterio_Invierno!$F$33,0)+IF(BG257="NO",Criterio_Invierno!$I$33,0)</f>
        <v>0</v>
      </c>
      <c r="CN257" s="24">
        <f>+IF(V257&gt;=Criterio_Invierno!$B$36,Criterio_Invierno!$C$37,IF(V257&gt;=Criterio_Invierno!$B$35,Criterio_Invierno!$C$36,Criterio_Invierno!$C$35))</f>
        <v>1.5</v>
      </c>
      <c r="CO257" s="30">
        <f>IF(CD257="-",Criterio_Invierno!$G$40,VLOOKUP(CE257,Criterio_Invierno!$B$39:$C$46,2,FALSE))</f>
        <v>1</v>
      </c>
      <c r="CP257" s="28">
        <f>+VLOOKUP(F257,Criterio_Verano!$B$5:$C$7,2,FALSE)</f>
        <v>20</v>
      </c>
      <c r="CQ257" s="24">
        <f>+IF(AA257="SI",Criterio_Verano!$C$10,IF(AB257="SI",Criterio_Verano!$C$13,IF(Z257="SI",Criterio_Verano!$C$11,Criterio_Verano!$D$12)))</f>
        <v>20</v>
      </c>
      <c r="CR257" s="24">
        <f>+IF(S257=0,Criterio_Verano!$C$18,IF(S257&lt;Criterio_Verano!$B$16,Criterio_Verano!$C$16,IF(S257&lt;Criterio_Verano!$B$17,Criterio_Verano!$C$17,Criterio_Verano!$C$18)))+IF(AE257="NO",Criterio_Verano!$F$17,Criterio_Verano!$F$16)</f>
        <v>0</v>
      </c>
      <c r="CS257" s="31">
        <f>+IF(AK257="NO",Criterio_Verano!$C$23,IF(AL257="PERSIANAS",Criterio_Verano!$C$21,Criterio_Verano!$C$22)+IF(AM257="DEFICIENTE",Criterio_Verano!$F$22,Criterio_Verano!$F$21))</f>
        <v>0</v>
      </c>
    </row>
    <row r="258" spans="1:97">
      <c r="A258" s="2" t="s">
        <v>849</v>
      </c>
      <c r="B258" s="4" t="s">
        <v>1</v>
      </c>
      <c r="C258" s="29">
        <f t="shared" si="10"/>
        <v>22.5</v>
      </c>
      <c r="D258" s="24">
        <f t="shared" si="11"/>
        <v>32.5</v>
      </c>
      <c r="E258" s="2" t="s">
        <v>139</v>
      </c>
      <c r="F258" s="3">
        <v>3</v>
      </c>
      <c r="G258" s="4" t="s">
        <v>850</v>
      </c>
      <c r="H258" s="4" t="s">
        <v>34</v>
      </c>
      <c r="I258" s="4" t="s">
        <v>403</v>
      </c>
      <c r="J258" s="29" t="str">
        <f>VLOOKUP(I258,SEV_20000!$B$2:$D$89,3,FALSE)</f>
        <v>Sí</v>
      </c>
      <c r="K258" s="4" t="s">
        <v>851</v>
      </c>
      <c r="L258" s="4" t="s">
        <v>2</v>
      </c>
      <c r="M258" s="4" t="s">
        <v>852</v>
      </c>
      <c r="N258" s="4" t="s">
        <v>853</v>
      </c>
      <c r="O258" s="4" t="s">
        <v>854</v>
      </c>
      <c r="P258" s="4" t="s">
        <v>855</v>
      </c>
      <c r="Q258" s="4" t="s">
        <v>3</v>
      </c>
      <c r="R258" s="5" t="s">
        <v>45</v>
      </c>
      <c r="S258" s="4">
        <v>2000</v>
      </c>
      <c r="T258" s="5" t="s">
        <v>13</v>
      </c>
      <c r="U258" s="5">
        <v>2000</v>
      </c>
      <c r="V258" s="5">
        <v>183</v>
      </c>
      <c r="W258" s="4">
        <v>9</v>
      </c>
      <c r="X258" s="4" t="s">
        <v>4</v>
      </c>
      <c r="Y258" s="4" t="s">
        <v>8</v>
      </c>
      <c r="Z258" s="42" t="s">
        <v>5</v>
      </c>
      <c r="AA258" s="4"/>
      <c r="AB258" s="4" t="s">
        <v>8</v>
      </c>
      <c r="AC258" s="4" t="s">
        <v>8</v>
      </c>
      <c r="AD258" s="4" t="s">
        <v>6</v>
      </c>
      <c r="AE258" s="4" t="s">
        <v>5</v>
      </c>
      <c r="AF258" s="4" t="s">
        <v>7</v>
      </c>
      <c r="AG258" s="4" t="s">
        <v>8</v>
      </c>
      <c r="AH258" s="4" t="s">
        <v>9</v>
      </c>
      <c r="AI258" s="4" t="s">
        <v>8</v>
      </c>
      <c r="AJ258" s="4" t="s">
        <v>11</v>
      </c>
      <c r="AK258" s="4" t="s">
        <v>5</v>
      </c>
      <c r="AL258" s="4" t="s">
        <v>23</v>
      </c>
      <c r="AM258" s="4" t="s">
        <v>24</v>
      </c>
      <c r="AN258" s="4" t="s">
        <v>8</v>
      </c>
      <c r="AO258" s="4" t="s">
        <v>5</v>
      </c>
      <c r="AP258" s="5" t="s">
        <v>21</v>
      </c>
      <c r="AQ258" s="5">
        <v>0</v>
      </c>
      <c r="AR258" s="5">
        <v>0</v>
      </c>
      <c r="AS258" s="4">
        <v>5</v>
      </c>
      <c r="AT258" s="5" t="s">
        <v>5</v>
      </c>
      <c r="AU258" s="4">
        <v>0</v>
      </c>
      <c r="AV258" s="5" t="s">
        <v>8</v>
      </c>
      <c r="AW258" s="4">
        <v>0</v>
      </c>
      <c r="AX258" s="4" t="s">
        <v>5</v>
      </c>
      <c r="AY258" s="5" t="s">
        <v>26</v>
      </c>
      <c r="AZ258" s="4">
        <v>2</v>
      </c>
      <c r="BA258" s="4" t="s">
        <v>8</v>
      </c>
      <c r="BB258" s="5" t="s">
        <v>8</v>
      </c>
      <c r="BC258" s="5">
        <v>0</v>
      </c>
      <c r="BD258" s="4">
        <v>0</v>
      </c>
      <c r="BE258" s="4" t="s">
        <v>5</v>
      </c>
      <c r="BF258" s="4" t="s">
        <v>14</v>
      </c>
      <c r="BG258" s="4" t="s">
        <v>5</v>
      </c>
      <c r="BH258" s="4" t="s">
        <v>8</v>
      </c>
      <c r="BI258" s="4" t="s">
        <v>11</v>
      </c>
      <c r="BJ258" s="4" t="s">
        <v>13</v>
      </c>
      <c r="BK258" s="4" t="s">
        <v>11</v>
      </c>
      <c r="BL258" s="5" t="s">
        <v>11</v>
      </c>
      <c r="BM258" s="5">
        <v>9</v>
      </c>
      <c r="BN258" s="4">
        <v>3</v>
      </c>
      <c r="BO258" s="4" t="s">
        <v>8</v>
      </c>
      <c r="BP258" s="4" t="s">
        <v>11</v>
      </c>
      <c r="BQ258" s="4" t="s">
        <v>11</v>
      </c>
      <c r="BR258" s="4" t="s">
        <v>11</v>
      </c>
      <c r="BS258" s="5" t="s">
        <v>11</v>
      </c>
      <c r="BT258" s="5" t="s">
        <v>11</v>
      </c>
      <c r="BU258" s="5">
        <v>0</v>
      </c>
      <c r="BV258" s="5">
        <v>0</v>
      </c>
      <c r="BW258" s="4">
        <v>0</v>
      </c>
      <c r="BX258" s="5">
        <v>0</v>
      </c>
      <c r="BY258" s="5" t="s">
        <v>11</v>
      </c>
      <c r="BZ258" s="4">
        <v>0</v>
      </c>
      <c r="CA258" s="5">
        <v>0</v>
      </c>
      <c r="CB258" s="4" t="s">
        <v>8</v>
      </c>
      <c r="CC258" s="4">
        <v>0</v>
      </c>
      <c r="CD258" s="4" t="s">
        <v>15</v>
      </c>
      <c r="CE258" s="4" t="s">
        <v>11</v>
      </c>
      <c r="CF258" s="26" t="s">
        <v>15</v>
      </c>
      <c r="CG258" s="35" t="s">
        <v>1630</v>
      </c>
      <c r="CH258" s="27">
        <f>VLOOKUP(E258,Criterio_Invierno!$B$5:$C$8,2,0)</f>
        <v>7.5</v>
      </c>
      <c r="CI258" s="24">
        <f>+VLOOKUP(F258,Criterio_Invierno!$B$10:$C$13,2,0)</f>
        <v>2.5</v>
      </c>
      <c r="CJ258" s="29">
        <f>+IF(X258="Mañana y tarde",Criterio_Invierno!$C$16,IF(X258="Solo mañana",Criterio_Invierno!$C$15,Criterio_Invierno!$C$17))</f>
        <v>5</v>
      </c>
      <c r="CK258" s="24">
        <f>+IF(S258=0,Criterio_Invierno!$C$22,IF(S258&lt;Criterio_Invierno!$B$20,Criterio_Invierno!$C$20,IF(S258&lt;Criterio_Invierno!$B$21,Criterio_Invierno!$C$21,0)))*IF(AN258="SI",Criterio_Invierno!$F$20,Criterio_Invierno!$F$21)*IF(AI258="SI",Criterio_Invierno!$J$20,Criterio_Invierno!$J$21)</f>
        <v>7.5</v>
      </c>
      <c r="CL258" s="29">
        <f>(IF(AE258="NO",Criterio_Invierno!$C$25,IF(AE258="SI",Criterio_Invierno!$C$26,0))+VLOOKUP(AF258,Criterio_Invierno!$E$25:$F$29,2,FALSE)+IF(AK258="-",Criterio_Invierno!$I$30,IF(ISERROR(VLOOKUP(CONCATENATE(AL258,"-",AM258),Criterio_Invierno!$H$25:$I$29,2,FALSE)),Criterio_Invierno!$I$29,VLOOKUP(CONCATENATE(AL258,"-",AM258),Criterio_Invierno!$H$25:$I$29,2,FALSE))))*IF(AG258="SI",Criterio_Invierno!$L$25,Criterio_Invierno!$L$26)</f>
        <v>0</v>
      </c>
      <c r="CM258" s="24">
        <f>+IF(AR258&gt;Criterio_Invierno!$B$33,Criterio_Invierno!$C$33,0)+IF(AU258&gt;Criterio_Invierno!$E$33,Criterio_Invierno!$F$33,0)+IF(BG258="NO",Criterio_Invierno!$I$33,0)</f>
        <v>0</v>
      </c>
      <c r="CN258" s="24">
        <f>+IF(V258&gt;=Criterio_Invierno!$B$36,Criterio_Invierno!$C$37,IF(V258&gt;=Criterio_Invierno!$B$35,Criterio_Invierno!$C$36,Criterio_Invierno!$C$35))</f>
        <v>1</v>
      </c>
      <c r="CO258" s="30">
        <f>IF(CD258="-",Criterio_Invierno!$G$40,VLOOKUP(CE258,Criterio_Invierno!$B$39:$C$46,2,FALSE))</f>
        <v>1</v>
      </c>
      <c r="CP258" s="28">
        <f>+VLOOKUP(F258,Criterio_Verano!$B$5:$C$7,2,FALSE)</f>
        <v>20</v>
      </c>
      <c r="CQ258" s="24">
        <f>+IF(AA258="SI",Criterio_Verano!$C$10,IF(AB258="SI",Criterio_Verano!$C$13,IF(Z258="SI",Criterio_Verano!$C$11,Criterio_Verano!$D$12)))</f>
        <v>10</v>
      </c>
      <c r="CR258" s="24">
        <f>+IF(S258=0,Criterio_Verano!$C$18,IF(S258&lt;Criterio_Verano!$B$16,Criterio_Verano!$C$16,IF(S258&lt;Criterio_Verano!$B$17,Criterio_Verano!$C$17,Criterio_Verano!$C$18)))+IF(AE258="NO",Criterio_Verano!$F$17,Criterio_Verano!$F$16)</f>
        <v>2.5</v>
      </c>
      <c r="CS258" s="31">
        <f>+IF(AK258="NO",Criterio_Verano!$C$23,IF(AL258="PERSIANAS",Criterio_Verano!$C$21,Criterio_Verano!$C$22)+IF(AM258="DEFICIENTE",Criterio_Verano!$F$22,Criterio_Verano!$F$21))</f>
        <v>0</v>
      </c>
    </row>
    <row r="259" spans="1:97">
      <c r="A259" s="2" t="s">
        <v>375</v>
      </c>
      <c r="B259" s="4" t="s">
        <v>1</v>
      </c>
      <c r="C259" s="29">
        <f t="shared" si="10"/>
        <v>22.5</v>
      </c>
      <c r="D259" s="24">
        <f t="shared" si="11"/>
        <v>32.5</v>
      </c>
      <c r="E259" s="2" t="s">
        <v>139</v>
      </c>
      <c r="F259" s="3">
        <v>3</v>
      </c>
      <c r="G259" s="4" t="s">
        <v>302</v>
      </c>
      <c r="H259" s="4" t="s">
        <v>34</v>
      </c>
      <c r="I259" s="4" t="s">
        <v>376</v>
      </c>
      <c r="J259" s="29" t="str">
        <f>VLOOKUP(I259,SEV_20000!$B$2:$D$89,3,FALSE)</f>
        <v>Sí</v>
      </c>
      <c r="K259" s="4" t="s">
        <v>377</v>
      </c>
      <c r="L259" s="4" t="s">
        <v>2</v>
      </c>
      <c r="M259" s="4" t="s">
        <v>378</v>
      </c>
      <c r="N259" s="4" t="s">
        <v>379</v>
      </c>
      <c r="O259" s="4" t="s">
        <v>380</v>
      </c>
      <c r="P259" s="4" t="s">
        <v>13</v>
      </c>
      <c r="Q259" s="4" t="s">
        <v>30</v>
      </c>
      <c r="R259" s="5" t="s">
        <v>456</v>
      </c>
      <c r="S259" s="4">
        <v>1985</v>
      </c>
      <c r="T259" s="5" t="s">
        <v>13</v>
      </c>
      <c r="U259" s="5">
        <v>0</v>
      </c>
      <c r="V259" s="5">
        <v>50</v>
      </c>
      <c r="W259" s="4">
        <v>2</v>
      </c>
      <c r="X259" s="4" t="s">
        <v>4</v>
      </c>
      <c r="Y259" s="4" t="s">
        <v>8</v>
      </c>
      <c r="Z259" s="42" t="s">
        <v>5</v>
      </c>
      <c r="AA259" s="4"/>
      <c r="AB259" s="4" t="s">
        <v>8</v>
      </c>
      <c r="AC259" s="4" t="s">
        <v>8</v>
      </c>
      <c r="AD259" s="4" t="s">
        <v>6</v>
      </c>
      <c r="AE259" s="4" t="s">
        <v>5</v>
      </c>
      <c r="AF259" s="4" t="s">
        <v>7</v>
      </c>
      <c r="AG259" s="4" t="s">
        <v>8</v>
      </c>
      <c r="AH259" s="4" t="s">
        <v>25</v>
      </c>
      <c r="AI259" s="4" t="s">
        <v>8</v>
      </c>
      <c r="AJ259" s="4" t="s">
        <v>11</v>
      </c>
      <c r="AK259" s="4" t="s">
        <v>5</v>
      </c>
      <c r="AL259" s="4" t="s">
        <v>23</v>
      </c>
      <c r="AM259" s="4" t="s">
        <v>24</v>
      </c>
      <c r="AN259" s="4" t="s">
        <v>8</v>
      </c>
      <c r="AO259" s="4" t="s">
        <v>8</v>
      </c>
      <c r="AP259" s="5" t="s">
        <v>11</v>
      </c>
      <c r="AQ259" s="5">
        <v>0</v>
      </c>
      <c r="AR259" s="5">
        <v>0</v>
      </c>
      <c r="AS259" s="4">
        <v>0</v>
      </c>
      <c r="AT259" s="5" t="s">
        <v>11</v>
      </c>
      <c r="AU259" s="4">
        <v>0</v>
      </c>
      <c r="AV259" s="5" t="s">
        <v>5</v>
      </c>
      <c r="AW259" s="4">
        <v>0</v>
      </c>
      <c r="AX259" s="4" t="s">
        <v>5</v>
      </c>
      <c r="AY259" s="5" t="s">
        <v>26</v>
      </c>
      <c r="AZ259" s="4">
        <v>2</v>
      </c>
      <c r="BA259" s="4" t="s">
        <v>8</v>
      </c>
      <c r="BB259" s="5" t="s">
        <v>8</v>
      </c>
      <c r="BC259" s="5">
        <v>0</v>
      </c>
      <c r="BD259" s="4">
        <v>0</v>
      </c>
      <c r="BE259" s="4" t="s">
        <v>5</v>
      </c>
      <c r="BF259" s="4" t="s">
        <v>60</v>
      </c>
      <c r="BG259" s="4" t="s">
        <v>5</v>
      </c>
      <c r="BH259" s="4" t="s">
        <v>8</v>
      </c>
      <c r="BI259" s="4" t="s">
        <v>11</v>
      </c>
      <c r="BJ259" s="4" t="s">
        <v>13</v>
      </c>
      <c r="BK259" s="4" t="s">
        <v>11</v>
      </c>
      <c r="BL259" s="5" t="s">
        <v>11</v>
      </c>
      <c r="BM259" s="5">
        <v>2</v>
      </c>
      <c r="BN259" s="4">
        <v>2</v>
      </c>
      <c r="BO259" s="4" t="s">
        <v>8</v>
      </c>
      <c r="BP259" s="4" t="s">
        <v>11</v>
      </c>
      <c r="BQ259" s="4" t="s">
        <v>11</v>
      </c>
      <c r="BR259" s="4" t="s">
        <v>11</v>
      </c>
      <c r="BS259" s="5" t="s">
        <v>11</v>
      </c>
      <c r="BT259" s="5" t="s">
        <v>11</v>
      </c>
      <c r="BU259" s="5">
        <v>0</v>
      </c>
      <c r="BV259" s="5">
        <v>0</v>
      </c>
      <c r="BW259" s="4">
        <v>0</v>
      </c>
      <c r="BX259" s="5">
        <v>0</v>
      </c>
      <c r="BY259" s="5" t="s">
        <v>11</v>
      </c>
      <c r="BZ259" s="4">
        <v>0</v>
      </c>
      <c r="CA259" s="5">
        <v>0</v>
      </c>
      <c r="CB259" s="4" t="s">
        <v>8</v>
      </c>
      <c r="CC259" s="4">
        <v>0</v>
      </c>
      <c r="CD259" s="4" t="s">
        <v>5</v>
      </c>
      <c r="CE259" s="4" t="s">
        <v>11</v>
      </c>
      <c r="CF259" s="26" t="s">
        <v>5</v>
      </c>
      <c r="CG259" s="35" t="s">
        <v>1718</v>
      </c>
      <c r="CH259" s="27">
        <f>VLOOKUP(E259,Criterio_Invierno!$B$5:$C$8,2,0)</f>
        <v>7.5</v>
      </c>
      <c r="CI259" s="24">
        <f>+VLOOKUP(F259,Criterio_Invierno!$B$10:$C$13,2,0)</f>
        <v>2.5</v>
      </c>
      <c r="CJ259" s="29">
        <f>+IF(X259="Mañana y tarde",Criterio_Invierno!$C$16,IF(X259="Solo mañana",Criterio_Invierno!$C$15,Criterio_Invierno!$C$17))</f>
        <v>5</v>
      </c>
      <c r="CK259" s="24">
        <f>+IF(S259=0,Criterio_Invierno!$C$22,IF(S259&lt;Criterio_Invierno!$B$20,Criterio_Invierno!$C$20,IF(S259&lt;Criterio_Invierno!$B$21,Criterio_Invierno!$C$21,0)))*IF(AN259="SI",Criterio_Invierno!$F$20,Criterio_Invierno!$F$21)*IF(AI259="SI",Criterio_Invierno!$J$20,Criterio_Invierno!$J$21)</f>
        <v>7.5</v>
      </c>
      <c r="CL259" s="29">
        <f>(IF(AE259="NO",Criterio_Invierno!$C$25,IF(AE259="SI",Criterio_Invierno!$C$26,0))+VLOOKUP(AF259,Criterio_Invierno!$E$25:$F$29,2,FALSE)+IF(AK259="-",Criterio_Invierno!$I$30,IF(ISERROR(VLOOKUP(CONCATENATE(AL259,"-",AM259),Criterio_Invierno!$H$25:$I$29,2,FALSE)),Criterio_Invierno!$I$29,VLOOKUP(CONCATENATE(AL259,"-",AM259),Criterio_Invierno!$H$25:$I$29,2,FALSE))))*IF(AG259="SI",Criterio_Invierno!$L$25,Criterio_Invierno!$L$26)</f>
        <v>0</v>
      </c>
      <c r="CM259" s="24">
        <f>+IF(AR259&gt;Criterio_Invierno!$B$33,Criterio_Invierno!$C$33,0)+IF(AU259&gt;Criterio_Invierno!$E$33,Criterio_Invierno!$F$33,0)+IF(BG259="NO",Criterio_Invierno!$I$33,0)</f>
        <v>0</v>
      </c>
      <c r="CN259" s="24">
        <f>+IF(V259&gt;=Criterio_Invierno!$B$36,Criterio_Invierno!$C$37,IF(V259&gt;=Criterio_Invierno!$B$35,Criterio_Invierno!$C$36,Criterio_Invierno!$C$35))</f>
        <v>1</v>
      </c>
      <c r="CO259" s="30">
        <f>IF(CD259="-",Criterio_Invierno!$G$40,VLOOKUP(CE259,Criterio_Invierno!$B$39:$C$46,2,FALSE))</f>
        <v>1</v>
      </c>
      <c r="CP259" s="28">
        <f>+VLOOKUP(F259,Criterio_Verano!$B$5:$C$7,2,FALSE)</f>
        <v>20</v>
      </c>
      <c r="CQ259" s="24">
        <f>+IF(AA259="SI",Criterio_Verano!$C$10,IF(AB259="SI",Criterio_Verano!$C$13,IF(Z259="SI",Criterio_Verano!$C$11,Criterio_Verano!$D$12)))</f>
        <v>10</v>
      </c>
      <c r="CR259" s="24">
        <f>+IF(S259=0,Criterio_Verano!$C$18,IF(S259&lt;Criterio_Verano!$B$16,Criterio_Verano!$C$16,IF(S259&lt;Criterio_Verano!$B$17,Criterio_Verano!$C$17,Criterio_Verano!$C$18)))+IF(AE259="NO",Criterio_Verano!$F$17,Criterio_Verano!$F$16)</f>
        <v>2.5</v>
      </c>
      <c r="CS259" s="31">
        <f>+IF(AK259="NO",Criterio_Verano!$C$23,IF(AL259="PERSIANAS",Criterio_Verano!$C$21,Criterio_Verano!$C$22)+IF(AM259="DEFICIENTE",Criterio_Verano!$F$22,Criterio_Verano!$F$21))</f>
        <v>0</v>
      </c>
    </row>
    <row r="260" spans="1:97">
      <c r="A260" s="2" t="s">
        <v>849</v>
      </c>
      <c r="B260" s="4" t="s">
        <v>1</v>
      </c>
      <c r="C260" s="29">
        <f t="shared" si="10"/>
        <v>25</v>
      </c>
      <c r="D260" s="24">
        <f t="shared" si="11"/>
        <v>30</v>
      </c>
      <c r="E260" s="2" t="s">
        <v>139</v>
      </c>
      <c r="F260" s="3">
        <v>3</v>
      </c>
      <c r="G260" s="4" t="s">
        <v>850</v>
      </c>
      <c r="H260" s="4" t="s">
        <v>34</v>
      </c>
      <c r="I260" s="4" t="s">
        <v>403</v>
      </c>
      <c r="J260" s="29" t="str">
        <f>VLOOKUP(I260,SEV_20000!$B$2:$D$89,3,FALSE)</f>
        <v>Sí</v>
      </c>
      <c r="K260" s="4" t="s">
        <v>851</v>
      </c>
      <c r="L260" s="4" t="s">
        <v>2</v>
      </c>
      <c r="M260" s="4" t="s">
        <v>852</v>
      </c>
      <c r="N260" s="4" t="s">
        <v>853</v>
      </c>
      <c r="O260" s="4" t="s">
        <v>854</v>
      </c>
      <c r="P260" s="4" t="s">
        <v>855</v>
      </c>
      <c r="Q260" s="4" t="s">
        <v>3</v>
      </c>
      <c r="R260" s="5" t="s">
        <v>43</v>
      </c>
      <c r="S260" s="4">
        <v>2010</v>
      </c>
      <c r="T260" s="5" t="s">
        <v>13</v>
      </c>
      <c r="U260" s="5">
        <v>2010</v>
      </c>
      <c r="V260" s="5">
        <v>48</v>
      </c>
      <c r="W260" s="4">
        <v>5</v>
      </c>
      <c r="X260" s="4" t="s">
        <v>16</v>
      </c>
      <c r="Y260" s="4" t="s">
        <v>8</v>
      </c>
      <c r="Z260" s="42" t="s">
        <v>5</v>
      </c>
      <c r="AA260" s="4"/>
      <c r="AB260" s="4" t="s">
        <v>8</v>
      </c>
      <c r="AC260" s="4" t="s">
        <v>8</v>
      </c>
      <c r="AD260" s="4" t="s">
        <v>6</v>
      </c>
      <c r="AE260" s="4" t="s">
        <v>5</v>
      </c>
      <c r="AF260" s="4" t="s">
        <v>7</v>
      </c>
      <c r="AG260" s="4" t="s">
        <v>8</v>
      </c>
      <c r="AH260" s="4" t="s">
        <v>9</v>
      </c>
      <c r="AI260" s="4" t="s">
        <v>8</v>
      </c>
      <c r="AJ260" s="4" t="s">
        <v>11</v>
      </c>
      <c r="AK260" s="4" t="s">
        <v>5</v>
      </c>
      <c r="AL260" s="4" t="s">
        <v>23</v>
      </c>
      <c r="AM260" s="4" t="s">
        <v>24</v>
      </c>
      <c r="AN260" s="4" t="s">
        <v>8</v>
      </c>
      <c r="AO260" s="4" t="s">
        <v>8</v>
      </c>
      <c r="AP260" s="5" t="s">
        <v>11</v>
      </c>
      <c r="AQ260" s="5">
        <v>0</v>
      </c>
      <c r="AR260" s="5">
        <v>0</v>
      </c>
      <c r="AS260" s="4">
        <v>0</v>
      </c>
      <c r="AT260" s="5" t="s">
        <v>11</v>
      </c>
      <c r="AU260" s="4">
        <v>0</v>
      </c>
      <c r="AV260" s="5" t="s">
        <v>8</v>
      </c>
      <c r="AW260" s="4">
        <v>0</v>
      </c>
      <c r="AX260" s="4" t="s">
        <v>5</v>
      </c>
      <c r="AY260" s="5" t="s">
        <v>26</v>
      </c>
      <c r="AZ260" s="4">
        <v>5</v>
      </c>
      <c r="BA260" s="4" t="s">
        <v>8</v>
      </c>
      <c r="BB260" s="5" t="s">
        <v>5</v>
      </c>
      <c r="BC260" s="5">
        <v>0</v>
      </c>
      <c r="BD260" s="4">
        <v>6</v>
      </c>
      <c r="BE260" s="4" t="s">
        <v>8</v>
      </c>
      <c r="BF260" s="4" t="s">
        <v>14</v>
      </c>
      <c r="BG260" s="4" t="s">
        <v>5</v>
      </c>
      <c r="BH260" s="4" t="s">
        <v>5</v>
      </c>
      <c r="BI260" s="4" t="s">
        <v>8</v>
      </c>
      <c r="BJ260" s="4" t="s">
        <v>8</v>
      </c>
      <c r="BK260" s="4" t="s">
        <v>5</v>
      </c>
      <c r="BL260" s="5" t="s">
        <v>8</v>
      </c>
      <c r="BM260" s="5">
        <v>5</v>
      </c>
      <c r="BN260" s="4">
        <v>1</v>
      </c>
      <c r="BO260" s="4" t="s">
        <v>8</v>
      </c>
      <c r="BP260" s="4" t="s">
        <v>11</v>
      </c>
      <c r="BQ260" s="4" t="s">
        <v>11</v>
      </c>
      <c r="BR260" s="4" t="s">
        <v>11</v>
      </c>
      <c r="BS260" s="5" t="s">
        <v>11</v>
      </c>
      <c r="BT260" s="5" t="s">
        <v>11</v>
      </c>
      <c r="BU260" s="5">
        <v>0</v>
      </c>
      <c r="BV260" s="5">
        <v>0</v>
      </c>
      <c r="BW260" s="4">
        <v>0</v>
      </c>
      <c r="BX260" s="5">
        <v>0</v>
      </c>
      <c r="BY260" s="5" t="s">
        <v>11</v>
      </c>
      <c r="BZ260" s="4">
        <v>0</v>
      </c>
      <c r="CA260" s="5">
        <v>0</v>
      </c>
      <c r="CB260" s="4" t="s">
        <v>8</v>
      </c>
      <c r="CC260" s="4">
        <v>0</v>
      </c>
      <c r="CD260" s="4" t="s">
        <v>15</v>
      </c>
      <c r="CE260" s="4" t="s">
        <v>11</v>
      </c>
      <c r="CF260" s="26" t="s">
        <v>15</v>
      </c>
      <c r="CG260" s="35" t="s">
        <v>1718</v>
      </c>
      <c r="CH260" s="27">
        <f>VLOOKUP(E260,Criterio_Invierno!$B$5:$C$8,2,0)</f>
        <v>7.5</v>
      </c>
      <c r="CI260" s="24">
        <f>+VLOOKUP(F260,Criterio_Invierno!$B$10:$C$13,2,0)</f>
        <v>2.5</v>
      </c>
      <c r="CJ260" s="29">
        <f>+IF(X260="Mañana y tarde",Criterio_Invierno!$C$16,IF(X260="Solo mañana",Criterio_Invierno!$C$15,Criterio_Invierno!$C$17))</f>
        <v>15</v>
      </c>
      <c r="CK260" s="24">
        <f>+IF(S260=0,Criterio_Invierno!$C$22,IF(S260&lt;Criterio_Invierno!$B$20,Criterio_Invierno!$C$20,IF(S260&lt;Criterio_Invierno!$B$21,Criterio_Invierno!$C$21,0)))*IF(AN260="SI",Criterio_Invierno!$F$20,Criterio_Invierno!$F$21)*IF(AI260="SI",Criterio_Invierno!$J$20,Criterio_Invierno!$J$21)</f>
        <v>0</v>
      </c>
      <c r="CL260" s="29">
        <f>(IF(AE260="NO",Criterio_Invierno!$C$25,IF(AE260="SI",Criterio_Invierno!$C$26,0))+VLOOKUP(AF260,Criterio_Invierno!$E$25:$F$29,2,FALSE)+IF(AK260="-",Criterio_Invierno!$I$30,IF(ISERROR(VLOOKUP(CONCATENATE(AL260,"-",AM260),Criterio_Invierno!$H$25:$I$29,2,FALSE)),Criterio_Invierno!$I$29,VLOOKUP(CONCATENATE(AL260,"-",AM260),Criterio_Invierno!$H$25:$I$29,2,FALSE))))*IF(AG260="SI",Criterio_Invierno!$L$25,Criterio_Invierno!$L$26)</f>
        <v>0</v>
      </c>
      <c r="CM260" s="24">
        <f>+IF(AR260&gt;Criterio_Invierno!$B$33,Criterio_Invierno!$C$33,0)+IF(AU260&gt;Criterio_Invierno!$E$33,Criterio_Invierno!$F$33,0)+IF(BG260="NO",Criterio_Invierno!$I$33,0)</f>
        <v>0</v>
      </c>
      <c r="CN260" s="24">
        <f>+IF(V260&gt;=Criterio_Invierno!$B$36,Criterio_Invierno!$C$37,IF(V260&gt;=Criterio_Invierno!$B$35,Criterio_Invierno!$C$36,Criterio_Invierno!$C$35))</f>
        <v>1</v>
      </c>
      <c r="CO260" s="30">
        <f>IF(CD260="-",Criterio_Invierno!$G$40,VLOOKUP(CE260,Criterio_Invierno!$B$39:$C$46,2,FALSE))</f>
        <v>1</v>
      </c>
      <c r="CP260" s="28">
        <f>+VLOOKUP(F260,Criterio_Verano!$B$5:$C$7,2,FALSE)</f>
        <v>20</v>
      </c>
      <c r="CQ260" s="24">
        <f>+IF(AA260="SI",Criterio_Verano!$C$10,IF(AB260="SI",Criterio_Verano!$C$13,IF(Z260="SI",Criterio_Verano!$C$11,Criterio_Verano!$D$12)))</f>
        <v>10</v>
      </c>
      <c r="CR260" s="24">
        <f>+IF(S260=0,Criterio_Verano!$C$18,IF(S260&lt;Criterio_Verano!$B$16,Criterio_Verano!$C$16,IF(S260&lt;Criterio_Verano!$B$17,Criterio_Verano!$C$17,Criterio_Verano!$C$18)))+IF(AE260="NO",Criterio_Verano!$F$17,Criterio_Verano!$F$16)</f>
        <v>0</v>
      </c>
      <c r="CS260" s="31">
        <f>+IF(AK260="NO",Criterio_Verano!$C$23,IF(AL260="PERSIANAS",Criterio_Verano!$C$21,Criterio_Verano!$C$22)+IF(AM260="DEFICIENTE",Criterio_Verano!$F$22,Criterio_Verano!$F$21))</f>
        <v>0</v>
      </c>
    </row>
    <row r="261" spans="1:97">
      <c r="A261" s="2" t="s">
        <v>1357</v>
      </c>
      <c r="B261" s="4" t="s">
        <v>1</v>
      </c>
      <c r="C261" s="29">
        <f t="shared" si="10"/>
        <v>0</v>
      </c>
      <c r="D261" s="24">
        <f t="shared" si="11"/>
        <v>30</v>
      </c>
      <c r="E261" s="2" t="s">
        <v>140</v>
      </c>
      <c r="F261" s="3">
        <v>3</v>
      </c>
      <c r="G261" s="4" t="s">
        <v>1174</v>
      </c>
      <c r="H261" s="4" t="s">
        <v>34</v>
      </c>
      <c r="I261" s="4" t="s">
        <v>1358</v>
      </c>
      <c r="J261" s="29" t="str">
        <f>VLOOKUP(I261,SEV_20000!$B$2:$D$89,3,FALSE)</f>
        <v>Sí</v>
      </c>
      <c r="K261" s="4" t="s">
        <v>1359</v>
      </c>
      <c r="L261" s="4" t="s">
        <v>2</v>
      </c>
      <c r="M261" s="4" t="s">
        <v>1360</v>
      </c>
      <c r="N261" s="4" t="s">
        <v>1361</v>
      </c>
      <c r="O261" s="4" t="s">
        <v>1362</v>
      </c>
      <c r="P261" s="4" t="s">
        <v>1363</v>
      </c>
      <c r="Q261" s="4" t="s">
        <v>30</v>
      </c>
      <c r="R261" s="5" t="s">
        <v>1364</v>
      </c>
      <c r="S261" s="4">
        <v>0</v>
      </c>
      <c r="T261" s="5" t="s">
        <v>13</v>
      </c>
      <c r="U261" s="5">
        <v>0</v>
      </c>
      <c r="V261" s="5">
        <v>0</v>
      </c>
      <c r="W261" s="4">
        <v>0</v>
      </c>
      <c r="X261" s="4" t="s">
        <v>11</v>
      </c>
      <c r="Y261" s="4" t="s">
        <v>13</v>
      </c>
      <c r="Z261" s="42" t="s">
        <v>5</v>
      </c>
      <c r="AA261" s="4"/>
      <c r="AB261" s="4" t="s">
        <v>11</v>
      </c>
      <c r="AC261" s="4" t="s">
        <v>11</v>
      </c>
      <c r="AD261" s="4" t="s">
        <v>11</v>
      </c>
      <c r="AE261" s="4" t="s">
        <v>11</v>
      </c>
      <c r="AF261" s="4" t="s">
        <v>11</v>
      </c>
      <c r="AG261" s="4" t="s">
        <v>11</v>
      </c>
      <c r="AH261" s="4" t="s">
        <v>11</v>
      </c>
      <c r="AI261" s="4" t="s">
        <v>11</v>
      </c>
      <c r="AJ261" s="4" t="s">
        <v>11</v>
      </c>
      <c r="AK261" s="4" t="s">
        <v>11</v>
      </c>
      <c r="AL261" s="4" t="s">
        <v>11</v>
      </c>
      <c r="AM261" s="4" t="s">
        <v>11</v>
      </c>
      <c r="AN261" s="4" t="s">
        <v>13</v>
      </c>
      <c r="AO261" s="4" t="s">
        <v>11</v>
      </c>
      <c r="AP261" s="5" t="s">
        <v>11</v>
      </c>
      <c r="AQ261" s="5">
        <v>0</v>
      </c>
      <c r="AR261" s="5">
        <v>0</v>
      </c>
      <c r="AS261" s="4">
        <v>0</v>
      </c>
      <c r="AT261" s="5" t="s">
        <v>11</v>
      </c>
      <c r="AU261" s="4">
        <v>0</v>
      </c>
      <c r="AV261" s="5" t="s">
        <v>13</v>
      </c>
      <c r="AW261" s="4">
        <v>0</v>
      </c>
      <c r="AX261" s="4" t="s">
        <v>11</v>
      </c>
      <c r="AY261" s="5" t="s">
        <v>11</v>
      </c>
      <c r="AZ261" s="4">
        <v>0</v>
      </c>
      <c r="BA261" s="4" t="s">
        <v>13</v>
      </c>
      <c r="BB261" s="5" t="s">
        <v>11</v>
      </c>
      <c r="BC261" s="5">
        <v>0</v>
      </c>
      <c r="BD261" s="4">
        <v>0</v>
      </c>
      <c r="BE261" s="4" t="s">
        <v>11</v>
      </c>
      <c r="BF261" s="4" t="s">
        <v>11</v>
      </c>
      <c r="BG261" s="4" t="s">
        <v>11</v>
      </c>
      <c r="BH261" s="4" t="s">
        <v>11</v>
      </c>
      <c r="BI261" s="4" t="s">
        <v>11</v>
      </c>
      <c r="BJ261" s="4" t="s">
        <v>13</v>
      </c>
      <c r="BK261" s="4" t="s">
        <v>11</v>
      </c>
      <c r="BL261" s="5" t="s">
        <v>11</v>
      </c>
      <c r="BM261" s="5">
        <v>0</v>
      </c>
      <c r="BN261" s="4">
        <v>0</v>
      </c>
      <c r="BO261" s="4" t="s">
        <v>11</v>
      </c>
      <c r="BP261" s="4" t="s">
        <v>11</v>
      </c>
      <c r="BQ261" s="4" t="s">
        <v>11</v>
      </c>
      <c r="BR261" s="4" t="s">
        <v>11</v>
      </c>
      <c r="BS261" s="5" t="s">
        <v>11</v>
      </c>
      <c r="BT261" s="5" t="s">
        <v>11</v>
      </c>
      <c r="BU261" s="5">
        <v>0</v>
      </c>
      <c r="BV261" s="5">
        <v>0</v>
      </c>
      <c r="BW261" s="4">
        <v>0</v>
      </c>
      <c r="BX261" s="5">
        <v>0</v>
      </c>
      <c r="BY261" s="5" t="s">
        <v>11</v>
      </c>
      <c r="BZ261" s="4">
        <v>0</v>
      </c>
      <c r="CA261" s="5">
        <v>0</v>
      </c>
      <c r="CB261" s="4" t="s">
        <v>11</v>
      </c>
      <c r="CC261" s="4">
        <v>0</v>
      </c>
      <c r="CD261" s="4" t="s">
        <v>11</v>
      </c>
      <c r="CE261" s="4" t="s">
        <v>11</v>
      </c>
      <c r="CF261" s="26" t="s">
        <v>11</v>
      </c>
      <c r="CG261" s="35" t="s">
        <v>1718</v>
      </c>
      <c r="CH261" s="27">
        <f>VLOOKUP(E261,Criterio_Invierno!$B$5:$C$8,2,0)</f>
        <v>10</v>
      </c>
      <c r="CI261" s="24">
        <f>+VLOOKUP(F261,Criterio_Invierno!$B$10:$C$13,2,0)</f>
        <v>2.5</v>
      </c>
      <c r="CJ261" s="29">
        <f>+IF(X261="Mañana y tarde",Criterio_Invierno!$C$16,IF(X261="Solo mañana",Criterio_Invierno!$C$15,Criterio_Invierno!$C$17))</f>
        <v>0</v>
      </c>
      <c r="CK261" s="24">
        <f>+IF(S261=0,Criterio_Invierno!$C$22,IF(S261&lt;Criterio_Invierno!$B$20,Criterio_Invierno!$C$20,IF(S261&lt;Criterio_Invierno!$B$21,Criterio_Invierno!$C$21,0)))*IF(AN261="SI",Criterio_Invierno!$F$20,Criterio_Invierno!$F$21)*IF(AI261="SI",Criterio_Invierno!$J$20,Criterio_Invierno!$J$21)</f>
        <v>0</v>
      </c>
      <c r="CL261" s="29">
        <f>(IF(AE261="NO",Criterio_Invierno!$C$25,IF(AE261="SI",Criterio_Invierno!$C$26,0))+VLOOKUP(AF261,Criterio_Invierno!$E$25:$F$29,2,FALSE)+IF(AK261="-",Criterio_Invierno!$I$30,IF(ISERROR(VLOOKUP(CONCATENATE(AL261,"-",AM261),Criterio_Invierno!$H$25:$I$29,2,FALSE)),Criterio_Invierno!$I$29,VLOOKUP(CONCATENATE(AL261,"-",AM261),Criterio_Invierno!$H$25:$I$29,2,FALSE))))*IF(AG261="SI",Criterio_Invierno!$L$25,Criterio_Invierno!$L$26)</f>
        <v>0</v>
      </c>
      <c r="CM261" s="24">
        <f>+IF(AR261&gt;Criterio_Invierno!$B$33,Criterio_Invierno!$C$33,0)+IF(AU261&gt;Criterio_Invierno!$E$33,Criterio_Invierno!$F$33,0)+IF(BG261="NO",Criterio_Invierno!$I$33,0)</f>
        <v>0</v>
      </c>
      <c r="CN261" s="24">
        <f>+IF(V261&gt;=Criterio_Invierno!$B$36,Criterio_Invierno!$C$37,IF(V261&gt;=Criterio_Invierno!$B$35,Criterio_Invierno!$C$36,Criterio_Invierno!$C$35))</f>
        <v>1</v>
      </c>
      <c r="CO261" s="30">
        <f>IF(CD261="-",Criterio_Invierno!$G$40,VLOOKUP(CE261,Criterio_Invierno!$B$39:$C$46,2,FALSE))</f>
        <v>0</v>
      </c>
      <c r="CP261" s="28">
        <f>+VLOOKUP(F261,Criterio_Verano!$B$5:$C$7,2,FALSE)</f>
        <v>20</v>
      </c>
      <c r="CQ261" s="24">
        <f>+IF(AA261="SI",Criterio_Verano!$C$10,IF(AB261="SI",Criterio_Verano!$C$13,IF(Z261="SI",Criterio_Verano!$C$11,Criterio_Verano!$D$12)))</f>
        <v>10</v>
      </c>
      <c r="CR261" s="24">
        <f>+IF(S261=0,Criterio_Verano!$C$18,IF(S261&lt;Criterio_Verano!$B$16,Criterio_Verano!$C$16,IF(S261&lt;Criterio_Verano!$B$17,Criterio_Verano!$C$17,Criterio_Verano!$C$18)))+IF(AE261="NO",Criterio_Verano!$F$17,Criterio_Verano!$F$16)</f>
        <v>0</v>
      </c>
      <c r="CS261" s="31">
        <f>+IF(AK261="NO",Criterio_Verano!$C$23,IF(AL261="PERSIANAS",Criterio_Verano!$C$21,Criterio_Verano!$C$22)+IF(AM261="DEFICIENTE",Criterio_Verano!$F$22,Criterio_Verano!$F$21))</f>
        <v>0</v>
      </c>
    </row>
    <row r="262" spans="1:97">
      <c r="A262" s="2" t="s">
        <v>784</v>
      </c>
      <c r="B262" s="4" t="s">
        <v>1</v>
      </c>
      <c r="C262" s="29">
        <f t="shared" si="10"/>
        <v>0</v>
      </c>
      <c r="D262" s="24">
        <f t="shared" si="11"/>
        <v>30</v>
      </c>
      <c r="E262" s="2" t="s">
        <v>139</v>
      </c>
      <c r="F262" s="3">
        <v>3</v>
      </c>
      <c r="G262" s="4" t="s">
        <v>785</v>
      </c>
      <c r="H262" s="4" t="s">
        <v>34</v>
      </c>
      <c r="I262" s="4" t="s">
        <v>786</v>
      </c>
      <c r="J262" s="29" t="str">
        <f>VLOOKUP(I262,SEV_20000!$B$2:$D$89,3,FALSE)</f>
        <v>Sí</v>
      </c>
      <c r="K262" s="4" t="s">
        <v>787</v>
      </c>
      <c r="L262" s="4" t="s">
        <v>41</v>
      </c>
      <c r="M262" s="4" t="s">
        <v>788</v>
      </c>
      <c r="N262" s="4" t="s">
        <v>789</v>
      </c>
      <c r="O262" s="4" t="s">
        <v>790</v>
      </c>
      <c r="P262" s="4" t="s">
        <v>790</v>
      </c>
      <c r="Q262" s="4" t="s">
        <v>30</v>
      </c>
      <c r="R262" s="5" t="s">
        <v>40</v>
      </c>
      <c r="S262" s="4">
        <v>0</v>
      </c>
      <c r="T262" s="5" t="s">
        <v>13</v>
      </c>
      <c r="U262" s="5">
        <v>0</v>
      </c>
      <c r="V262" s="5">
        <v>0</v>
      </c>
      <c r="W262" s="4">
        <v>0</v>
      </c>
      <c r="X262" s="4" t="s">
        <v>11</v>
      </c>
      <c r="Y262" s="4" t="s">
        <v>13</v>
      </c>
      <c r="Z262" s="42" t="s">
        <v>5</v>
      </c>
      <c r="AA262" s="4"/>
      <c r="AB262" s="4" t="s">
        <v>11</v>
      </c>
      <c r="AC262" s="4" t="s">
        <v>11</v>
      </c>
      <c r="AD262" s="4" t="s">
        <v>11</v>
      </c>
      <c r="AE262" s="4" t="s">
        <v>11</v>
      </c>
      <c r="AF262" s="4" t="s">
        <v>11</v>
      </c>
      <c r="AG262" s="4" t="s">
        <v>11</v>
      </c>
      <c r="AH262" s="4" t="s">
        <v>11</v>
      </c>
      <c r="AI262" s="4" t="s">
        <v>11</v>
      </c>
      <c r="AJ262" s="4" t="s">
        <v>11</v>
      </c>
      <c r="AK262" s="4" t="s">
        <v>11</v>
      </c>
      <c r="AL262" s="4" t="s">
        <v>11</v>
      </c>
      <c r="AM262" s="4" t="s">
        <v>11</v>
      </c>
      <c r="AN262" s="4" t="s">
        <v>13</v>
      </c>
      <c r="AO262" s="4" t="s">
        <v>11</v>
      </c>
      <c r="AP262" s="5" t="s">
        <v>11</v>
      </c>
      <c r="AQ262" s="5">
        <v>0</v>
      </c>
      <c r="AR262" s="5">
        <v>0</v>
      </c>
      <c r="AS262" s="4">
        <v>0</v>
      </c>
      <c r="AT262" s="5" t="s">
        <v>11</v>
      </c>
      <c r="AU262" s="4">
        <v>0</v>
      </c>
      <c r="AV262" s="5" t="s">
        <v>13</v>
      </c>
      <c r="AW262" s="4">
        <v>0</v>
      </c>
      <c r="AX262" s="4" t="s">
        <v>11</v>
      </c>
      <c r="AY262" s="5" t="s">
        <v>11</v>
      </c>
      <c r="AZ262" s="4">
        <v>0</v>
      </c>
      <c r="BA262" s="4" t="s">
        <v>13</v>
      </c>
      <c r="BB262" s="5" t="s">
        <v>11</v>
      </c>
      <c r="BC262" s="5">
        <v>0</v>
      </c>
      <c r="BD262" s="4">
        <v>0</v>
      </c>
      <c r="BE262" s="4" t="s">
        <v>11</v>
      </c>
      <c r="BF262" s="4" t="s">
        <v>11</v>
      </c>
      <c r="BG262" s="4" t="s">
        <v>11</v>
      </c>
      <c r="BH262" s="4" t="s">
        <v>11</v>
      </c>
      <c r="BI262" s="4" t="s">
        <v>11</v>
      </c>
      <c r="BJ262" s="4" t="s">
        <v>13</v>
      </c>
      <c r="BK262" s="4" t="s">
        <v>11</v>
      </c>
      <c r="BL262" s="5" t="s">
        <v>11</v>
      </c>
      <c r="BM262" s="5">
        <v>0</v>
      </c>
      <c r="BN262" s="4">
        <v>0</v>
      </c>
      <c r="BO262" s="4" t="s">
        <v>11</v>
      </c>
      <c r="BP262" s="4" t="s">
        <v>11</v>
      </c>
      <c r="BQ262" s="4" t="s">
        <v>11</v>
      </c>
      <c r="BR262" s="4" t="s">
        <v>11</v>
      </c>
      <c r="BS262" s="5" t="s">
        <v>11</v>
      </c>
      <c r="BT262" s="5" t="s">
        <v>11</v>
      </c>
      <c r="BU262" s="5">
        <v>0</v>
      </c>
      <c r="BV262" s="5">
        <v>0</v>
      </c>
      <c r="BW262" s="4">
        <v>0</v>
      </c>
      <c r="BX262" s="5">
        <v>0</v>
      </c>
      <c r="BY262" s="5" t="s">
        <v>11</v>
      </c>
      <c r="BZ262" s="4">
        <v>0</v>
      </c>
      <c r="CA262" s="5">
        <v>0</v>
      </c>
      <c r="CB262" s="4" t="s">
        <v>11</v>
      </c>
      <c r="CC262" s="4">
        <v>0</v>
      </c>
      <c r="CD262" s="4" t="s">
        <v>11</v>
      </c>
      <c r="CE262" s="4" t="s">
        <v>11</v>
      </c>
      <c r="CF262" s="26" t="s">
        <v>11</v>
      </c>
      <c r="CG262" s="35" t="s">
        <v>1718</v>
      </c>
      <c r="CH262" s="27">
        <f>VLOOKUP(E262,Criterio_Invierno!$B$5:$C$8,2,0)</f>
        <v>7.5</v>
      </c>
      <c r="CI262" s="24">
        <f>+VLOOKUP(F262,Criterio_Invierno!$B$10:$C$13,2,0)</f>
        <v>2.5</v>
      </c>
      <c r="CJ262" s="29">
        <f>+IF(X262="Mañana y tarde",Criterio_Invierno!$C$16,IF(X262="Solo mañana",Criterio_Invierno!$C$15,Criterio_Invierno!$C$17))</f>
        <v>0</v>
      </c>
      <c r="CK262" s="24">
        <f>+IF(S262=0,Criterio_Invierno!$C$22,IF(S262&lt;Criterio_Invierno!$B$20,Criterio_Invierno!$C$20,IF(S262&lt;Criterio_Invierno!$B$21,Criterio_Invierno!$C$21,0)))*IF(AN262="SI",Criterio_Invierno!$F$20,Criterio_Invierno!$F$21)*IF(AI262="SI",Criterio_Invierno!$J$20,Criterio_Invierno!$J$21)</f>
        <v>0</v>
      </c>
      <c r="CL262" s="29">
        <f>(IF(AE262="NO",Criterio_Invierno!$C$25,IF(AE262="SI",Criterio_Invierno!$C$26,0))+VLOOKUP(AF262,Criterio_Invierno!$E$25:$F$29,2,FALSE)+IF(AK262="-",Criterio_Invierno!$I$30,IF(ISERROR(VLOOKUP(CONCATENATE(AL262,"-",AM262),Criterio_Invierno!$H$25:$I$29,2,FALSE)),Criterio_Invierno!$I$29,VLOOKUP(CONCATENATE(AL262,"-",AM262),Criterio_Invierno!$H$25:$I$29,2,FALSE))))*IF(AG262="SI",Criterio_Invierno!$L$25,Criterio_Invierno!$L$26)</f>
        <v>0</v>
      </c>
      <c r="CM262" s="24">
        <f>+IF(AR262&gt;Criterio_Invierno!$B$33,Criterio_Invierno!$C$33,0)+IF(AU262&gt;Criterio_Invierno!$E$33,Criterio_Invierno!$F$33,0)+IF(BG262="NO",Criterio_Invierno!$I$33,0)</f>
        <v>0</v>
      </c>
      <c r="CN262" s="24">
        <f>+IF(V262&gt;=Criterio_Invierno!$B$36,Criterio_Invierno!$C$37,IF(V262&gt;=Criterio_Invierno!$B$35,Criterio_Invierno!$C$36,Criterio_Invierno!$C$35))</f>
        <v>1</v>
      </c>
      <c r="CO262" s="30">
        <f>IF(CD262="-",Criterio_Invierno!$G$40,VLOOKUP(CE262,Criterio_Invierno!$B$39:$C$46,2,FALSE))</f>
        <v>0</v>
      </c>
      <c r="CP262" s="28">
        <f>+VLOOKUP(F262,Criterio_Verano!$B$5:$C$7,2,FALSE)</f>
        <v>20</v>
      </c>
      <c r="CQ262" s="24">
        <f>+IF(AA262="SI",Criterio_Verano!$C$10,IF(AB262="SI",Criterio_Verano!$C$13,IF(Z262="SI",Criterio_Verano!$C$11,Criterio_Verano!$D$12)))</f>
        <v>10</v>
      </c>
      <c r="CR262" s="24">
        <f>+IF(S262=0,Criterio_Verano!$C$18,IF(S262&lt;Criterio_Verano!$B$16,Criterio_Verano!$C$16,IF(S262&lt;Criterio_Verano!$B$17,Criterio_Verano!$C$17,Criterio_Verano!$C$18)))+IF(AE262="NO",Criterio_Verano!$F$17,Criterio_Verano!$F$16)</f>
        <v>0</v>
      </c>
      <c r="CS262" s="31">
        <f>+IF(AK262="NO",Criterio_Verano!$C$23,IF(AL262="PERSIANAS",Criterio_Verano!$C$21,Criterio_Verano!$C$22)+IF(AM262="DEFICIENTE",Criterio_Verano!$F$22,Criterio_Verano!$F$21))</f>
        <v>0</v>
      </c>
    </row>
    <row r="263" spans="1:97">
      <c r="A263" s="2" t="s">
        <v>784</v>
      </c>
      <c r="B263" s="4" t="s">
        <v>1</v>
      </c>
      <c r="C263" s="29">
        <f t="shared" si="10"/>
        <v>0</v>
      </c>
      <c r="D263" s="24">
        <f t="shared" si="11"/>
        <v>30</v>
      </c>
      <c r="E263" s="2" t="s">
        <v>139</v>
      </c>
      <c r="F263" s="3">
        <v>3</v>
      </c>
      <c r="G263" s="4" t="s">
        <v>785</v>
      </c>
      <c r="H263" s="4" t="s">
        <v>34</v>
      </c>
      <c r="I263" s="4" t="s">
        <v>786</v>
      </c>
      <c r="J263" s="29" t="str">
        <f>VLOOKUP(I263,SEV_20000!$B$2:$D$89,3,FALSE)</f>
        <v>Sí</v>
      </c>
      <c r="K263" s="4" t="s">
        <v>787</v>
      </c>
      <c r="L263" s="4" t="s">
        <v>41</v>
      </c>
      <c r="M263" s="4" t="s">
        <v>788</v>
      </c>
      <c r="N263" s="4" t="s">
        <v>789</v>
      </c>
      <c r="O263" s="4" t="s">
        <v>790</v>
      </c>
      <c r="P263" s="4" t="s">
        <v>790</v>
      </c>
      <c r="Q263" s="4" t="s">
        <v>30</v>
      </c>
      <c r="R263" s="5" t="s">
        <v>792</v>
      </c>
      <c r="S263" s="4">
        <v>0</v>
      </c>
      <c r="T263" s="5" t="s">
        <v>13</v>
      </c>
      <c r="U263" s="5">
        <v>0</v>
      </c>
      <c r="V263" s="5">
        <v>0</v>
      </c>
      <c r="W263" s="4">
        <v>0</v>
      </c>
      <c r="X263" s="4" t="s">
        <v>11</v>
      </c>
      <c r="Y263" s="4" t="s">
        <v>13</v>
      </c>
      <c r="Z263" s="42" t="s">
        <v>5</v>
      </c>
      <c r="AA263" s="4"/>
      <c r="AB263" s="4" t="s">
        <v>11</v>
      </c>
      <c r="AC263" s="4" t="s">
        <v>11</v>
      </c>
      <c r="AD263" s="4" t="s">
        <v>11</v>
      </c>
      <c r="AE263" s="4" t="s">
        <v>11</v>
      </c>
      <c r="AF263" s="4" t="s">
        <v>11</v>
      </c>
      <c r="AG263" s="4" t="s">
        <v>11</v>
      </c>
      <c r="AH263" s="4" t="s">
        <v>11</v>
      </c>
      <c r="AI263" s="4" t="s">
        <v>11</v>
      </c>
      <c r="AJ263" s="4" t="s">
        <v>11</v>
      </c>
      <c r="AK263" s="4" t="s">
        <v>11</v>
      </c>
      <c r="AL263" s="4" t="s">
        <v>11</v>
      </c>
      <c r="AM263" s="4" t="s">
        <v>11</v>
      </c>
      <c r="AN263" s="4" t="s">
        <v>13</v>
      </c>
      <c r="AO263" s="4" t="s">
        <v>11</v>
      </c>
      <c r="AP263" s="5" t="s">
        <v>11</v>
      </c>
      <c r="AQ263" s="5">
        <v>0</v>
      </c>
      <c r="AR263" s="5">
        <v>0</v>
      </c>
      <c r="AS263" s="4">
        <v>0</v>
      </c>
      <c r="AT263" s="5" t="s">
        <v>11</v>
      </c>
      <c r="AU263" s="4">
        <v>0</v>
      </c>
      <c r="AV263" s="5" t="s">
        <v>13</v>
      </c>
      <c r="AW263" s="4">
        <v>0</v>
      </c>
      <c r="AX263" s="4" t="s">
        <v>11</v>
      </c>
      <c r="AY263" s="5" t="s">
        <v>11</v>
      </c>
      <c r="AZ263" s="4">
        <v>0</v>
      </c>
      <c r="BA263" s="4" t="s">
        <v>13</v>
      </c>
      <c r="BB263" s="5" t="s">
        <v>11</v>
      </c>
      <c r="BC263" s="5">
        <v>0</v>
      </c>
      <c r="BD263" s="4">
        <v>0</v>
      </c>
      <c r="BE263" s="4" t="s">
        <v>11</v>
      </c>
      <c r="BF263" s="4" t="s">
        <v>11</v>
      </c>
      <c r="BG263" s="4" t="s">
        <v>11</v>
      </c>
      <c r="BH263" s="4" t="s">
        <v>11</v>
      </c>
      <c r="BI263" s="4" t="s">
        <v>11</v>
      </c>
      <c r="BJ263" s="4" t="s">
        <v>13</v>
      </c>
      <c r="BK263" s="4" t="s">
        <v>11</v>
      </c>
      <c r="BL263" s="5" t="s">
        <v>11</v>
      </c>
      <c r="BM263" s="5">
        <v>0</v>
      </c>
      <c r="BN263" s="4">
        <v>0</v>
      </c>
      <c r="BO263" s="4" t="s">
        <v>11</v>
      </c>
      <c r="BP263" s="4" t="s">
        <v>11</v>
      </c>
      <c r="BQ263" s="4" t="s">
        <v>11</v>
      </c>
      <c r="BR263" s="4" t="s">
        <v>11</v>
      </c>
      <c r="BS263" s="5" t="s">
        <v>11</v>
      </c>
      <c r="BT263" s="5" t="s">
        <v>11</v>
      </c>
      <c r="BU263" s="5">
        <v>0</v>
      </c>
      <c r="BV263" s="5">
        <v>0</v>
      </c>
      <c r="BW263" s="4">
        <v>0</v>
      </c>
      <c r="BX263" s="5">
        <v>0</v>
      </c>
      <c r="BY263" s="5" t="s">
        <v>11</v>
      </c>
      <c r="BZ263" s="4">
        <v>0</v>
      </c>
      <c r="CA263" s="5">
        <v>0</v>
      </c>
      <c r="CB263" s="4" t="s">
        <v>11</v>
      </c>
      <c r="CC263" s="4">
        <v>0</v>
      </c>
      <c r="CD263" s="4" t="s">
        <v>11</v>
      </c>
      <c r="CE263" s="4" t="s">
        <v>11</v>
      </c>
      <c r="CF263" s="26" t="s">
        <v>11</v>
      </c>
      <c r="CG263" s="35" t="s">
        <v>1718</v>
      </c>
      <c r="CH263" s="27">
        <f>VLOOKUP(E263,Criterio_Invierno!$B$5:$C$8,2,0)</f>
        <v>7.5</v>
      </c>
      <c r="CI263" s="24">
        <f>+VLOOKUP(F263,Criterio_Invierno!$B$10:$C$13,2,0)</f>
        <v>2.5</v>
      </c>
      <c r="CJ263" s="29">
        <f>+IF(X263="Mañana y tarde",Criterio_Invierno!$C$16,IF(X263="Solo mañana",Criterio_Invierno!$C$15,Criterio_Invierno!$C$17))</f>
        <v>0</v>
      </c>
      <c r="CK263" s="24">
        <f>+IF(S263=0,Criterio_Invierno!$C$22,IF(S263&lt;Criterio_Invierno!$B$20,Criterio_Invierno!$C$20,IF(S263&lt;Criterio_Invierno!$B$21,Criterio_Invierno!$C$21,0)))*IF(AN263="SI",Criterio_Invierno!$F$20,Criterio_Invierno!$F$21)*IF(AI263="SI",Criterio_Invierno!$J$20,Criterio_Invierno!$J$21)</f>
        <v>0</v>
      </c>
      <c r="CL263" s="29">
        <f>(IF(AE263="NO",Criterio_Invierno!$C$25,IF(AE263="SI",Criterio_Invierno!$C$26,0))+VLOOKUP(AF263,Criterio_Invierno!$E$25:$F$29,2,FALSE)+IF(AK263="-",Criterio_Invierno!$I$30,IF(ISERROR(VLOOKUP(CONCATENATE(AL263,"-",AM263),Criterio_Invierno!$H$25:$I$29,2,FALSE)),Criterio_Invierno!$I$29,VLOOKUP(CONCATENATE(AL263,"-",AM263),Criterio_Invierno!$H$25:$I$29,2,FALSE))))*IF(AG263="SI",Criterio_Invierno!$L$25,Criterio_Invierno!$L$26)</f>
        <v>0</v>
      </c>
      <c r="CM263" s="24">
        <f>+IF(AR263&gt;Criterio_Invierno!$B$33,Criterio_Invierno!$C$33,0)+IF(AU263&gt;Criterio_Invierno!$E$33,Criterio_Invierno!$F$33,0)+IF(BG263="NO",Criterio_Invierno!$I$33,0)</f>
        <v>0</v>
      </c>
      <c r="CN263" s="24">
        <f>+IF(V263&gt;=Criterio_Invierno!$B$36,Criterio_Invierno!$C$37,IF(V263&gt;=Criterio_Invierno!$B$35,Criterio_Invierno!$C$36,Criterio_Invierno!$C$35))</f>
        <v>1</v>
      </c>
      <c r="CO263" s="30">
        <f>IF(CD263="-",Criterio_Invierno!$G$40,VLOOKUP(CE263,Criterio_Invierno!$B$39:$C$46,2,FALSE))</f>
        <v>0</v>
      </c>
      <c r="CP263" s="28">
        <f>+VLOOKUP(F263,Criterio_Verano!$B$5:$C$7,2,FALSE)</f>
        <v>20</v>
      </c>
      <c r="CQ263" s="24">
        <f>+IF(AA263="SI",Criterio_Verano!$C$10,IF(AB263="SI",Criterio_Verano!$C$13,IF(Z263="SI",Criterio_Verano!$C$11,Criterio_Verano!$D$12)))</f>
        <v>10</v>
      </c>
      <c r="CR263" s="24">
        <f>+IF(S263=0,Criterio_Verano!$C$18,IF(S263&lt;Criterio_Verano!$B$16,Criterio_Verano!$C$16,IF(S263&lt;Criterio_Verano!$B$17,Criterio_Verano!$C$17,Criterio_Verano!$C$18)))+IF(AE263="NO",Criterio_Verano!$F$17,Criterio_Verano!$F$16)</f>
        <v>0</v>
      </c>
      <c r="CS263" s="31">
        <f>+IF(AK263="NO",Criterio_Verano!$C$23,IF(AL263="PERSIANAS",Criterio_Verano!$C$21,Criterio_Verano!$C$22)+IF(AM263="DEFICIENTE",Criterio_Verano!$F$22,Criterio_Verano!$F$21))</f>
        <v>0</v>
      </c>
    </row>
    <row r="264" spans="1:97">
      <c r="A264" s="2" t="s">
        <v>784</v>
      </c>
      <c r="B264" s="4" t="s">
        <v>1</v>
      </c>
      <c r="C264" s="29">
        <f t="shared" si="10"/>
        <v>0</v>
      </c>
      <c r="D264" s="24">
        <f t="shared" si="11"/>
        <v>30</v>
      </c>
      <c r="E264" s="2" t="s">
        <v>139</v>
      </c>
      <c r="F264" s="3">
        <v>3</v>
      </c>
      <c r="G264" s="4" t="s">
        <v>785</v>
      </c>
      <c r="H264" s="4" t="s">
        <v>34</v>
      </c>
      <c r="I264" s="4" t="s">
        <v>786</v>
      </c>
      <c r="J264" s="29" t="str">
        <f>VLOOKUP(I264,SEV_20000!$B$2:$D$89,3,FALSE)</f>
        <v>Sí</v>
      </c>
      <c r="K264" s="4" t="s">
        <v>787</v>
      </c>
      <c r="L264" s="4" t="s">
        <v>41</v>
      </c>
      <c r="M264" s="4" t="s">
        <v>788</v>
      </c>
      <c r="N264" s="4" t="s">
        <v>789</v>
      </c>
      <c r="O264" s="4" t="s">
        <v>790</v>
      </c>
      <c r="P264" s="4" t="s">
        <v>790</v>
      </c>
      <c r="Q264" s="4" t="s">
        <v>30</v>
      </c>
      <c r="R264" s="5" t="s">
        <v>791</v>
      </c>
      <c r="S264" s="4">
        <v>0</v>
      </c>
      <c r="T264" s="5" t="s">
        <v>13</v>
      </c>
      <c r="U264" s="5">
        <v>0</v>
      </c>
      <c r="V264" s="5">
        <v>0</v>
      </c>
      <c r="W264" s="4">
        <v>0</v>
      </c>
      <c r="X264" s="4" t="s">
        <v>11</v>
      </c>
      <c r="Y264" s="4" t="s">
        <v>13</v>
      </c>
      <c r="Z264" s="42" t="s">
        <v>5</v>
      </c>
      <c r="AA264" s="4"/>
      <c r="AB264" s="4" t="s">
        <v>11</v>
      </c>
      <c r="AC264" s="4" t="s">
        <v>11</v>
      </c>
      <c r="AD264" s="4" t="s">
        <v>11</v>
      </c>
      <c r="AE264" s="4" t="s">
        <v>11</v>
      </c>
      <c r="AF264" s="4" t="s">
        <v>11</v>
      </c>
      <c r="AG264" s="4" t="s">
        <v>11</v>
      </c>
      <c r="AH264" s="4" t="s">
        <v>11</v>
      </c>
      <c r="AI264" s="4" t="s">
        <v>11</v>
      </c>
      <c r="AJ264" s="4" t="s">
        <v>11</v>
      </c>
      <c r="AK264" s="4" t="s">
        <v>11</v>
      </c>
      <c r="AL264" s="4" t="s">
        <v>11</v>
      </c>
      <c r="AM264" s="4" t="s">
        <v>11</v>
      </c>
      <c r="AN264" s="4" t="s">
        <v>13</v>
      </c>
      <c r="AO264" s="4" t="s">
        <v>11</v>
      </c>
      <c r="AP264" s="5" t="s">
        <v>11</v>
      </c>
      <c r="AQ264" s="5">
        <v>0</v>
      </c>
      <c r="AR264" s="5">
        <v>0</v>
      </c>
      <c r="AS264" s="4">
        <v>0</v>
      </c>
      <c r="AT264" s="5" t="s">
        <v>11</v>
      </c>
      <c r="AU264" s="4">
        <v>0</v>
      </c>
      <c r="AV264" s="5" t="s">
        <v>13</v>
      </c>
      <c r="AW264" s="4">
        <v>0</v>
      </c>
      <c r="AX264" s="4" t="s">
        <v>11</v>
      </c>
      <c r="AY264" s="5" t="s">
        <v>11</v>
      </c>
      <c r="AZ264" s="4">
        <v>0</v>
      </c>
      <c r="BA264" s="4" t="s">
        <v>13</v>
      </c>
      <c r="BB264" s="5" t="s">
        <v>11</v>
      </c>
      <c r="BC264" s="5">
        <v>0</v>
      </c>
      <c r="BD264" s="4">
        <v>0</v>
      </c>
      <c r="BE264" s="4" t="s">
        <v>11</v>
      </c>
      <c r="BF264" s="4" t="s">
        <v>11</v>
      </c>
      <c r="BG264" s="4" t="s">
        <v>11</v>
      </c>
      <c r="BH264" s="4" t="s">
        <v>11</v>
      </c>
      <c r="BI264" s="4" t="s">
        <v>11</v>
      </c>
      <c r="BJ264" s="4" t="s">
        <v>13</v>
      </c>
      <c r="BK264" s="4" t="s">
        <v>11</v>
      </c>
      <c r="BL264" s="5" t="s">
        <v>11</v>
      </c>
      <c r="BM264" s="5">
        <v>0</v>
      </c>
      <c r="BN264" s="4">
        <v>0</v>
      </c>
      <c r="BO264" s="4" t="s">
        <v>11</v>
      </c>
      <c r="BP264" s="4" t="s">
        <v>11</v>
      </c>
      <c r="BQ264" s="4" t="s">
        <v>11</v>
      </c>
      <c r="BR264" s="4" t="s">
        <v>11</v>
      </c>
      <c r="BS264" s="5" t="s">
        <v>11</v>
      </c>
      <c r="BT264" s="5" t="s">
        <v>11</v>
      </c>
      <c r="BU264" s="5">
        <v>0</v>
      </c>
      <c r="BV264" s="5">
        <v>0</v>
      </c>
      <c r="BW264" s="4">
        <v>0</v>
      </c>
      <c r="BX264" s="5">
        <v>0</v>
      </c>
      <c r="BY264" s="5" t="s">
        <v>11</v>
      </c>
      <c r="BZ264" s="4">
        <v>0</v>
      </c>
      <c r="CA264" s="5">
        <v>0</v>
      </c>
      <c r="CB264" s="4" t="s">
        <v>11</v>
      </c>
      <c r="CC264" s="4">
        <v>0</v>
      </c>
      <c r="CD264" s="4" t="s">
        <v>11</v>
      </c>
      <c r="CE264" s="4" t="s">
        <v>11</v>
      </c>
      <c r="CF264" s="26" t="s">
        <v>11</v>
      </c>
      <c r="CG264" s="35" t="s">
        <v>1718</v>
      </c>
      <c r="CH264" s="27">
        <f>VLOOKUP(E264,Criterio_Invierno!$B$5:$C$8,2,0)</f>
        <v>7.5</v>
      </c>
      <c r="CI264" s="24">
        <f>+VLOOKUP(F264,Criterio_Invierno!$B$10:$C$13,2,0)</f>
        <v>2.5</v>
      </c>
      <c r="CJ264" s="29">
        <f>+IF(X264="Mañana y tarde",Criterio_Invierno!$C$16,IF(X264="Solo mañana",Criterio_Invierno!$C$15,Criterio_Invierno!$C$17))</f>
        <v>0</v>
      </c>
      <c r="CK264" s="24">
        <f>+IF(S264=0,Criterio_Invierno!$C$22,IF(S264&lt;Criterio_Invierno!$B$20,Criterio_Invierno!$C$20,IF(S264&lt;Criterio_Invierno!$B$21,Criterio_Invierno!$C$21,0)))*IF(AN264="SI",Criterio_Invierno!$F$20,Criterio_Invierno!$F$21)*IF(AI264="SI",Criterio_Invierno!$J$20,Criterio_Invierno!$J$21)</f>
        <v>0</v>
      </c>
      <c r="CL264" s="29">
        <f>(IF(AE264="NO",Criterio_Invierno!$C$25,IF(AE264="SI",Criterio_Invierno!$C$26,0))+VLOOKUP(AF264,Criterio_Invierno!$E$25:$F$29,2,FALSE)+IF(AK264="-",Criterio_Invierno!$I$30,IF(ISERROR(VLOOKUP(CONCATENATE(AL264,"-",AM264),Criterio_Invierno!$H$25:$I$29,2,FALSE)),Criterio_Invierno!$I$29,VLOOKUP(CONCATENATE(AL264,"-",AM264),Criterio_Invierno!$H$25:$I$29,2,FALSE))))*IF(AG264="SI",Criterio_Invierno!$L$25,Criterio_Invierno!$L$26)</f>
        <v>0</v>
      </c>
      <c r="CM264" s="24">
        <f>+IF(AR264&gt;Criterio_Invierno!$B$33,Criterio_Invierno!$C$33,0)+IF(AU264&gt;Criterio_Invierno!$E$33,Criterio_Invierno!$F$33,0)+IF(BG264="NO",Criterio_Invierno!$I$33,0)</f>
        <v>0</v>
      </c>
      <c r="CN264" s="24">
        <f>+IF(V264&gt;=Criterio_Invierno!$B$36,Criterio_Invierno!$C$37,IF(V264&gt;=Criterio_Invierno!$B$35,Criterio_Invierno!$C$36,Criterio_Invierno!$C$35))</f>
        <v>1</v>
      </c>
      <c r="CO264" s="30">
        <f>IF(CD264="-",Criterio_Invierno!$G$40,VLOOKUP(CE264,Criterio_Invierno!$B$39:$C$46,2,FALSE))</f>
        <v>0</v>
      </c>
      <c r="CP264" s="28">
        <f>+VLOOKUP(F264,Criterio_Verano!$B$5:$C$7,2,FALSE)</f>
        <v>20</v>
      </c>
      <c r="CQ264" s="24">
        <f>+IF(AA264="SI",Criterio_Verano!$C$10,IF(AB264="SI",Criterio_Verano!$C$13,IF(Z264="SI",Criterio_Verano!$C$11,Criterio_Verano!$D$12)))</f>
        <v>10</v>
      </c>
      <c r="CR264" s="24">
        <f>+IF(S264=0,Criterio_Verano!$C$18,IF(S264&lt;Criterio_Verano!$B$16,Criterio_Verano!$C$16,IF(S264&lt;Criterio_Verano!$B$17,Criterio_Verano!$C$17,Criterio_Verano!$C$18)))+IF(AE264="NO",Criterio_Verano!$F$17,Criterio_Verano!$F$16)</f>
        <v>0</v>
      </c>
      <c r="CS264" s="31">
        <f>+IF(AK264="NO",Criterio_Verano!$C$23,IF(AL264="PERSIANAS",Criterio_Verano!$C$21,Criterio_Verano!$C$22)+IF(AM264="DEFICIENTE",Criterio_Verano!$F$22,Criterio_Verano!$F$21))</f>
        <v>0</v>
      </c>
    </row>
    <row r="265" spans="1:97">
      <c r="A265" s="2" t="s">
        <v>569</v>
      </c>
      <c r="B265" s="4" t="s">
        <v>1</v>
      </c>
      <c r="C265" s="29">
        <f t="shared" si="10"/>
        <v>0</v>
      </c>
      <c r="D265" s="24">
        <f t="shared" si="11"/>
        <v>30</v>
      </c>
      <c r="E265" s="2" t="s">
        <v>139</v>
      </c>
      <c r="F265" s="3">
        <v>3</v>
      </c>
      <c r="G265" s="4" t="s">
        <v>170</v>
      </c>
      <c r="H265" s="4" t="s">
        <v>34</v>
      </c>
      <c r="I265" s="4" t="s">
        <v>249</v>
      </c>
      <c r="J265" s="29" t="str">
        <f>VLOOKUP(I265,SEV_20000!$B$2:$D$89,3,FALSE)</f>
        <v>Sí</v>
      </c>
      <c r="K265" s="4" t="s">
        <v>570</v>
      </c>
      <c r="L265" s="4" t="s">
        <v>2</v>
      </c>
      <c r="M265" s="4" t="s">
        <v>571</v>
      </c>
      <c r="N265" s="4" t="s">
        <v>572</v>
      </c>
      <c r="O265" s="4" t="s">
        <v>573</v>
      </c>
      <c r="P265" s="4" t="s">
        <v>13</v>
      </c>
      <c r="Q265" s="4" t="s">
        <v>3</v>
      </c>
      <c r="R265" s="5" t="s">
        <v>629</v>
      </c>
      <c r="S265" s="4">
        <v>0</v>
      </c>
      <c r="T265" s="5" t="s">
        <v>13</v>
      </c>
      <c r="U265" s="5">
        <v>0</v>
      </c>
      <c r="V265" s="5">
        <v>0</v>
      </c>
      <c r="W265" s="4">
        <v>0</v>
      </c>
      <c r="X265" s="4" t="s">
        <v>11</v>
      </c>
      <c r="Y265" s="4" t="s">
        <v>13</v>
      </c>
      <c r="Z265" s="42" t="s">
        <v>5</v>
      </c>
      <c r="AA265" s="4"/>
      <c r="AB265" s="4" t="s">
        <v>11</v>
      </c>
      <c r="AC265" s="4" t="s">
        <v>11</v>
      </c>
      <c r="AD265" s="4" t="s">
        <v>11</v>
      </c>
      <c r="AE265" s="4" t="s">
        <v>11</v>
      </c>
      <c r="AF265" s="4" t="s">
        <v>11</v>
      </c>
      <c r="AG265" s="4" t="s">
        <v>11</v>
      </c>
      <c r="AH265" s="4" t="s">
        <v>11</v>
      </c>
      <c r="AI265" s="4" t="s">
        <v>11</v>
      </c>
      <c r="AJ265" s="4" t="s">
        <v>11</v>
      </c>
      <c r="AK265" s="4" t="s">
        <v>11</v>
      </c>
      <c r="AL265" s="4" t="s">
        <v>11</v>
      </c>
      <c r="AM265" s="4" t="s">
        <v>11</v>
      </c>
      <c r="AN265" s="4" t="s">
        <v>13</v>
      </c>
      <c r="AO265" s="4" t="s">
        <v>11</v>
      </c>
      <c r="AP265" s="5" t="s">
        <v>11</v>
      </c>
      <c r="AQ265" s="5">
        <v>0</v>
      </c>
      <c r="AR265" s="5">
        <v>0</v>
      </c>
      <c r="AS265" s="4">
        <v>0</v>
      </c>
      <c r="AT265" s="5" t="s">
        <v>11</v>
      </c>
      <c r="AU265" s="4">
        <v>0</v>
      </c>
      <c r="AV265" s="5" t="s">
        <v>13</v>
      </c>
      <c r="AW265" s="4">
        <v>0</v>
      </c>
      <c r="AX265" s="4" t="s">
        <v>11</v>
      </c>
      <c r="AY265" s="5" t="s">
        <v>11</v>
      </c>
      <c r="AZ265" s="4">
        <v>0</v>
      </c>
      <c r="BA265" s="4" t="s">
        <v>13</v>
      </c>
      <c r="BB265" s="5" t="s">
        <v>11</v>
      </c>
      <c r="BC265" s="5">
        <v>0</v>
      </c>
      <c r="BD265" s="4">
        <v>0</v>
      </c>
      <c r="BE265" s="4" t="s">
        <v>11</v>
      </c>
      <c r="BF265" s="4" t="s">
        <v>11</v>
      </c>
      <c r="BG265" s="4" t="s">
        <v>11</v>
      </c>
      <c r="BH265" s="4" t="s">
        <v>11</v>
      </c>
      <c r="BI265" s="4" t="s">
        <v>11</v>
      </c>
      <c r="BJ265" s="4" t="s">
        <v>13</v>
      </c>
      <c r="BK265" s="4" t="s">
        <v>11</v>
      </c>
      <c r="BL265" s="5" t="s">
        <v>11</v>
      </c>
      <c r="BM265" s="5">
        <v>0</v>
      </c>
      <c r="BN265" s="4">
        <v>0</v>
      </c>
      <c r="BO265" s="4" t="s">
        <v>11</v>
      </c>
      <c r="BP265" s="4" t="s">
        <v>11</v>
      </c>
      <c r="BQ265" s="4" t="s">
        <v>11</v>
      </c>
      <c r="BR265" s="4" t="s">
        <v>11</v>
      </c>
      <c r="BS265" s="5" t="s">
        <v>11</v>
      </c>
      <c r="BT265" s="5" t="s">
        <v>11</v>
      </c>
      <c r="BU265" s="5">
        <v>0</v>
      </c>
      <c r="BV265" s="5">
        <v>0</v>
      </c>
      <c r="BW265" s="4">
        <v>0</v>
      </c>
      <c r="BX265" s="5">
        <v>0</v>
      </c>
      <c r="BY265" s="5" t="s">
        <v>11</v>
      </c>
      <c r="BZ265" s="4">
        <v>0</v>
      </c>
      <c r="CA265" s="5">
        <v>0</v>
      </c>
      <c r="CB265" s="4" t="s">
        <v>11</v>
      </c>
      <c r="CC265" s="4">
        <v>0</v>
      </c>
      <c r="CD265" s="4" t="s">
        <v>11</v>
      </c>
      <c r="CE265" s="4" t="s">
        <v>11</v>
      </c>
      <c r="CF265" s="26" t="s">
        <v>11</v>
      </c>
      <c r="CG265" s="35" t="s">
        <v>1718</v>
      </c>
      <c r="CH265" s="27">
        <f>VLOOKUP(E265,Criterio_Invierno!$B$5:$C$8,2,0)</f>
        <v>7.5</v>
      </c>
      <c r="CI265" s="24">
        <f>+VLOOKUP(F265,Criterio_Invierno!$B$10:$C$13,2,0)</f>
        <v>2.5</v>
      </c>
      <c r="CJ265" s="29">
        <f>+IF(X265="Mañana y tarde",Criterio_Invierno!$C$16,IF(X265="Solo mañana",Criterio_Invierno!$C$15,Criterio_Invierno!$C$17))</f>
        <v>0</v>
      </c>
      <c r="CK265" s="24">
        <f>+IF(S265=0,Criterio_Invierno!$C$22,IF(S265&lt;Criterio_Invierno!$B$20,Criterio_Invierno!$C$20,IF(S265&lt;Criterio_Invierno!$B$21,Criterio_Invierno!$C$21,0)))*IF(AN265="SI",Criterio_Invierno!$F$20,Criterio_Invierno!$F$21)*IF(AI265="SI",Criterio_Invierno!$J$20,Criterio_Invierno!$J$21)</f>
        <v>0</v>
      </c>
      <c r="CL265" s="29">
        <f>(IF(AE265="NO",Criterio_Invierno!$C$25,IF(AE265="SI",Criterio_Invierno!$C$26,0))+VLOOKUP(AF265,Criterio_Invierno!$E$25:$F$29,2,FALSE)+IF(AK265="-",Criterio_Invierno!$I$30,IF(ISERROR(VLOOKUP(CONCATENATE(AL265,"-",AM265),Criterio_Invierno!$H$25:$I$29,2,FALSE)),Criterio_Invierno!$I$29,VLOOKUP(CONCATENATE(AL265,"-",AM265),Criterio_Invierno!$H$25:$I$29,2,FALSE))))*IF(AG265="SI",Criterio_Invierno!$L$25,Criterio_Invierno!$L$26)</f>
        <v>0</v>
      </c>
      <c r="CM265" s="24">
        <f>+IF(AR265&gt;Criterio_Invierno!$B$33,Criterio_Invierno!$C$33,0)+IF(AU265&gt;Criterio_Invierno!$E$33,Criterio_Invierno!$F$33,0)+IF(BG265="NO",Criterio_Invierno!$I$33,0)</f>
        <v>0</v>
      </c>
      <c r="CN265" s="24">
        <f>+IF(V265&gt;=Criterio_Invierno!$B$36,Criterio_Invierno!$C$37,IF(V265&gt;=Criterio_Invierno!$B$35,Criterio_Invierno!$C$36,Criterio_Invierno!$C$35))</f>
        <v>1</v>
      </c>
      <c r="CO265" s="30">
        <f>IF(CD265="-",Criterio_Invierno!$G$40,VLOOKUP(CE265,Criterio_Invierno!$B$39:$C$46,2,FALSE))</f>
        <v>0</v>
      </c>
      <c r="CP265" s="28">
        <f>+VLOOKUP(F265,Criterio_Verano!$B$5:$C$7,2,FALSE)</f>
        <v>20</v>
      </c>
      <c r="CQ265" s="24">
        <f>+IF(AA265="SI",Criterio_Verano!$C$10,IF(AB265="SI",Criterio_Verano!$C$13,IF(Z265="SI",Criterio_Verano!$C$11,Criterio_Verano!$D$12)))</f>
        <v>10</v>
      </c>
      <c r="CR265" s="24">
        <f>+IF(S265=0,Criterio_Verano!$C$18,IF(S265&lt;Criterio_Verano!$B$16,Criterio_Verano!$C$16,IF(S265&lt;Criterio_Verano!$B$17,Criterio_Verano!$C$17,Criterio_Verano!$C$18)))+IF(AE265="NO",Criterio_Verano!$F$17,Criterio_Verano!$F$16)</f>
        <v>0</v>
      </c>
      <c r="CS265" s="31">
        <f>+IF(AK265="NO",Criterio_Verano!$C$23,IF(AL265="PERSIANAS",Criterio_Verano!$C$21,Criterio_Verano!$C$22)+IF(AM265="DEFICIENTE",Criterio_Verano!$F$22,Criterio_Verano!$F$21))</f>
        <v>0</v>
      </c>
    </row>
    <row r="266" spans="1:97">
      <c r="A266" s="2" t="s">
        <v>108</v>
      </c>
      <c r="B266" s="4" t="s">
        <v>1</v>
      </c>
      <c r="C266" s="29">
        <f t="shared" si="10"/>
        <v>0</v>
      </c>
      <c r="D266" s="24">
        <f t="shared" si="11"/>
        <v>30</v>
      </c>
      <c r="E266" s="2" t="s">
        <v>140</v>
      </c>
      <c r="F266" s="3">
        <v>3</v>
      </c>
      <c r="G266" s="4" t="s">
        <v>109</v>
      </c>
      <c r="H266" s="4" t="s">
        <v>34</v>
      </c>
      <c r="I266" s="4" t="s">
        <v>110</v>
      </c>
      <c r="J266" s="29" t="str">
        <f>VLOOKUP(I266,SEV_20000!$B$2:$D$89,3,FALSE)</f>
        <v>Sí</v>
      </c>
      <c r="K266" s="4" t="s">
        <v>111</v>
      </c>
      <c r="L266" s="4" t="s">
        <v>2</v>
      </c>
      <c r="M266" s="4" t="s">
        <v>112</v>
      </c>
      <c r="N266" s="4" t="s">
        <v>113</v>
      </c>
      <c r="O266" s="4" t="s">
        <v>114</v>
      </c>
      <c r="P266" s="4" t="s">
        <v>115</v>
      </c>
      <c r="Q266" s="4" t="s">
        <v>30</v>
      </c>
      <c r="R266" s="5" t="s">
        <v>116</v>
      </c>
      <c r="S266" s="4">
        <v>0</v>
      </c>
      <c r="T266" s="5" t="s">
        <v>13</v>
      </c>
      <c r="U266" s="5">
        <v>0</v>
      </c>
      <c r="V266" s="5">
        <v>0</v>
      </c>
      <c r="W266" s="4">
        <v>0</v>
      </c>
      <c r="X266" s="4" t="s">
        <v>11</v>
      </c>
      <c r="Y266" s="4" t="s">
        <v>13</v>
      </c>
      <c r="Z266" s="38" t="s">
        <v>5</v>
      </c>
      <c r="AA266" s="4"/>
      <c r="AB266" s="4" t="s">
        <v>11</v>
      </c>
      <c r="AC266" s="4" t="s">
        <v>11</v>
      </c>
      <c r="AD266" s="4" t="s">
        <v>11</v>
      </c>
      <c r="AE266" s="4" t="s">
        <v>11</v>
      </c>
      <c r="AF266" s="4" t="s">
        <v>11</v>
      </c>
      <c r="AG266" s="4" t="s">
        <v>11</v>
      </c>
      <c r="AH266" s="4" t="s">
        <v>11</v>
      </c>
      <c r="AI266" s="4" t="s">
        <v>11</v>
      </c>
      <c r="AJ266" s="4" t="s">
        <v>11</v>
      </c>
      <c r="AK266" s="4" t="s">
        <v>11</v>
      </c>
      <c r="AL266" s="4" t="s">
        <v>11</v>
      </c>
      <c r="AM266" s="4" t="s">
        <v>11</v>
      </c>
      <c r="AN266" s="4" t="s">
        <v>13</v>
      </c>
      <c r="AO266" s="4" t="s">
        <v>11</v>
      </c>
      <c r="AP266" s="5" t="s">
        <v>11</v>
      </c>
      <c r="AQ266" s="5">
        <v>0</v>
      </c>
      <c r="AR266" s="5">
        <v>0</v>
      </c>
      <c r="AS266" s="4">
        <v>0</v>
      </c>
      <c r="AT266" s="5" t="s">
        <v>11</v>
      </c>
      <c r="AU266" s="4">
        <v>0</v>
      </c>
      <c r="AV266" s="5" t="s">
        <v>13</v>
      </c>
      <c r="AW266" s="4">
        <v>0</v>
      </c>
      <c r="AX266" s="4" t="s">
        <v>11</v>
      </c>
      <c r="AY266" s="5" t="s">
        <v>11</v>
      </c>
      <c r="AZ266" s="4">
        <v>0</v>
      </c>
      <c r="BA266" s="4" t="s">
        <v>13</v>
      </c>
      <c r="BB266" s="5" t="s">
        <v>11</v>
      </c>
      <c r="BC266" s="5">
        <v>0</v>
      </c>
      <c r="BD266" s="4">
        <v>0</v>
      </c>
      <c r="BE266" s="4" t="s">
        <v>11</v>
      </c>
      <c r="BF266" s="4" t="s">
        <v>11</v>
      </c>
      <c r="BG266" s="4" t="s">
        <v>11</v>
      </c>
      <c r="BH266" s="4" t="s">
        <v>11</v>
      </c>
      <c r="BI266" s="4" t="s">
        <v>11</v>
      </c>
      <c r="BJ266" s="4" t="s">
        <v>13</v>
      </c>
      <c r="BK266" s="4" t="s">
        <v>11</v>
      </c>
      <c r="BL266" s="5" t="s">
        <v>11</v>
      </c>
      <c r="BM266" s="5">
        <v>0</v>
      </c>
      <c r="BN266" s="4">
        <v>0</v>
      </c>
      <c r="BO266" s="4" t="s">
        <v>11</v>
      </c>
      <c r="BP266" s="4" t="s">
        <v>11</v>
      </c>
      <c r="BQ266" s="4" t="s">
        <v>11</v>
      </c>
      <c r="BR266" s="4" t="s">
        <v>11</v>
      </c>
      <c r="BS266" s="5" t="s">
        <v>11</v>
      </c>
      <c r="BT266" s="5" t="s">
        <v>11</v>
      </c>
      <c r="BU266" s="5">
        <v>0</v>
      </c>
      <c r="BV266" s="5">
        <v>0</v>
      </c>
      <c r="BW266" s="4">
        <v>0</v>
      </c>
      <c r="BX266" s="5">
        <v>0</v>
      </c>
      <c r="BY266" s="5" t="s">
        <v>11</v>
      </c>
      <c r="BZ266" s="4">
        <v>0</v>
      </c>
      <c r="CA266" s="5">
        <v>0</v>
      </c>
      <c r="CB266" s="4" t="s">
        <v>11</v>
      </c>
      <c r="CC266" s="4">
        <v>0</v>
      </c>
      <c r="CD266" s="4" t="s">
        <v>11</v>
      </c>
      <c r="CE266" s="4" t="s">
        <v>11</v>
      </c>
      <c r="CF266" s="26" t="s">
        <v>11</v>
      </c>
      <c r="CG266" s="35" t="s">
        <v>1718</v>
      </c>
      <c r="CH266" s="27">
        <f>VLOOKUP(E266,Criterio_Invierno!$B$5:$C$8,2,0)</f>
        <v>10</v>
      </c>
      <c r="CI266" s="24">
        <f>+VLOOKUP(F266,Criterio_Invierno!$B$10:$C$13,2,0)</f>
        <v>2.5</v>
      </c>
      <c r="CJ266" s="29">
        <f>+IF(X266="Mañana y tarde",Criterio_Invierno!$C$16,IF(X266="Solo mañana",Criterio_Invierno!$C$15,Criterio_Invierno!$C$17))</f>
        <v>0</v>
      </c>
      <c r="CK266" s="24">
        <f>+IF(S266=0,Criterio_Invierno!$C$22,IF(S266&lt;Criterio_Invierno!$B$20,Criterio_Invierno!$C$20,IF(S266&lt;Criterio_Invierno!$B$21,Criterio_Invierno!$C$21,0)))*IF(AN266="SI",Criterio_Invierno!$F$20,Criterio_Invierno!$F$21)*IF(AI266="SI",Criterio_Invierno!$J$20,Criterio_Invierno!$J$21)</f>
        <v>0</v>
      </c>
      <c r="CL266" s="29">
        <f>(IF(AE266="NO",Criterio_Invierno!$C$25,IF(AE266="SI",Criterio_Invierno!$C$26,0))+VLOOKUP(AF266,Criterio_Invierno!$E$25:$F$29,2,FALSE)+IF(AK266="-",Criterio_Invierno!$I$30,IF(ISERROR(VLOOKUP(CONCATENATE(AL266,"-",AM266),Criterio_Invierno!$H$25:$I$29,2,FALSE)),Criterio_Invierno!$I$29,VLOOKUP(CONCATENATE(AL266,"-",AM266),Criterio_Invierno!$H$25:$I$29,2,FALSE))))*IF(AG266="SI",Criterio_Invierno!$L$25,Criterio_Invierno!$L$26)</f>
        <v>0</v>
      </c>
      <c r="CM266" s="24">
        <f>+IF(AR266&gt;Criterio_Invierno!$B$33,Criterio_Invierno!$C$33,0)+IF(AU266&gt;Criterio_Invierno!$E$33,Criterio_Invierno!$F$33,0)+IF(BG266="NO",Criterio_Invierno!$I$33,0)</f>
        <v>0</v>
      </c>
      <c r="CN266" s="24">
        <f>+IF(V266&gt;=Criterio_Invierno!$B$36,Criterio_Invierno!$C$37,IF(V266&gt;=Criterio_Invierno!$B$35,Criterio_Invierno!$C$36,Criterio_Invierno!$C$35))</f>
        <v>1</v>
      </c>
      <c r="CO266" s="30">
        <f>IF(CD266="-",Criterio_Invierno!$G$40,VLOOKUP(CE266,Criterio_Invierno!$B$39:$C$46,2,FALSE))</f>
        <v>0</v>
      </c>
      <c r="CP266" s="28">
        <f>+VLOOKUP(F266,Criterio_Verano!$B$5:$C$7,2,FALSE)</f>
        <v>20</v>
      </c>
      <c r="CQ266" s="24">
        <f>+IF(AA266="SI",Criterio_Verano!$C$10,IF(AB266="SI",Criterio_Verano!$C$13,IF(Z266="SI",Criterio_Verano!$C$11,Criterio_Verano!$D$12)))</f>
        <v>10</v>
      </c>
      <c r="CR266" s="24">
        <f>+IF(S266=0,Criterio_Verano!$C$18,IF(S266&lt;Criterio_Verano!$B$16,Criterio_Verano!$C$16,IF(S266&lt;Criterio_Verano!$B$17,Criterio_Verano!$C$17,Criterio_Verano!$C$18)))+IF(AE266="NO",Criterio_Verano!$F$17,Criterio_Verano!$F$16)</f>
        <v>0</v>
      </c>
      <c r="CS266" s="31">
        <f>+IF(AK266="NO",Criterio_Verano!$C$23,IF(AL266="PERSIANAS",Criterio_Verano!$C$21,Criterio_Verano!$C$22)+IF(AM266="DEFICIENTE",Criterio_Verano!$F$22,Criterio_Verano!$F$21))</f>
        <v>0</v>
      </c>
    </row>
    <row r="267" spans="1:97">
      <c r="A267" s="2" t="s">
        <v>1291</v>
      </c>
      <c r="B267" s="4" t="s">
        <v>1</v>
      </c>
      <c r="C267" s="29">
        <f t="shared" si="10"/>
        <v>30</v>
      </c>
      <c r="D267" s="24">
        <f t="shared" si="11"/>
        <v>30</v>
      </c>
      <c r="E267" s="2" t="s">
        <v>139</v>
      </c>
      <c r="F267" s="3">
        <v>3</v>
      </c>
      <c r="G267" s="4" t="s">
        <v>1292</v>
      </c>
      <c r="H267" s="4" t="s">
        <v>34</v>
      </c>
      <c r="I267" s="4" t="s">
        <v>218</v>
      </c>
      <c r="J267" s="29" t="str">
        <f>VLOOKUP(I267,SEV_20000!$B$2:$D$89,3,FALSE)</f>
        <v>Sí</v>
      </c>
      <c r="K267" s="4" t="s">
        <v>1293</v>
      </c>
      <c r="L267" s="4" t="s">
        <v>2</v>
      </c>
      <c r="M267" s="4" t="s">
        <v>1294</v>
      </c>
      <c r="N267" s="4" t="s">
        <v>1295</v>
      </c>
      <c r="O267" s="4" t="s">
        <v>1296</v>
      </c>
      <c r="P267" s="4" t="s">
        <v>1296</v>
      </c>
      <c r="Q267" s="4" t="s">
        <v>3</v>
      </c>
      <c r="R267" s="5" t="s">
        <v>169</v>
      </c>
      <c r="S267" s="4">
        <v>2012</v>
      </c>
      <c r="T267" s="5" t="s">
        <v>1298</v>
      </c>
      <c r="U267" s="5">
        <v>0</v>
      </c>
      <c r="V267" s="5">
        <v>110</v>
      </c>
      <c r="W267" s="4">
        <v>7</v>
      </c>
      <c r="X267" s="4" t="s">
        <v>4</v>
      </c>
      <c r="Y267" s="4" t="s">
        <v>8</v>
      </c>
      <c r="Z267" s="38" t="s">
        <v>5</v>
      </c>
      <c r="AA267" s="4"/>
      <c r="AB267" s="4" t="s">
        <v>8</v>
      </c>
      <c r="AC267" s="4" t="s">
        <v>8</v>
      </c>
      <c r="AD267" s="4" t="s">
        <v>6</v>
      </c>
      <c r="AE267" s="4" t="s">
        <v>5</v>
      </c>
      <c r="AF267" s="4" t="s">
        <v>7</v>
      </c>
      <c r="AG267" s="4" t="s">
        <v>8</v>
      </c>
      <c r="AH267" s="4" t="s">
        <v>9</v>
      </c>
      <c r="AI267" s="4" t="s">
        <v>8</v>
      </c>
      <c r="AJ267" s="4" t="s">
        <v>11</v>
      </c>
      <c r="AK267" s="4" t="s">
        <v>5</v>
      </c>
      <c r="AL267" s="4" t="s">
        <v>27</v>
      </c>
      <c r="AM267" s="4" t="s">
        <v>24</v>
      </c>
      <c r="AN267" s="4" t="s">
        <v>8</v>
      </c>
      <c r="AO267" s="4" t="s">
        <v>8</v>
      </c>
      <c r="AP267" s="5" t="s">
        <v>11</v>
      </c>
      <c r="AQ267" s="5">
        <v>0</v>
      </c>
      <c r="AR267" s="5">
        <v>0</v>
      </c>
      <c r="AS267" s="4">
        <v>0</v>
      </c>
      <c r="AT267" s="5" t="s">
        <v>11</v>
      </c>
      <c r="AU267" s="4">
        <v>0</v>
      </c>
      <c r="AV267" s="5" t="s">
        <v>8</v>
      </c>
      <c r="AW267" s="4">
        <v>0</v>
      </c>
      <c r="AX267" s="4" t="s">
        <v>5</v>
      </c>
      <c r="AY267" s="5" t="s">
        <v>26</v>
      </c>
      <c r="AZ267" s="4">
        <v>6</v>
      </c>
      <c r="BA267" s="4" t="s">
        <v>8</v>
      </c>
      <c r="BB267" s="5" t="s">
        <v>8</v>
      </c>
      <c r="BC267" s="5">
        <v>0</v>
      </c>
      <c r="BD267" s="4">
        <v>8</v>
      </c>
      <c r="BE267" s="4" t="s">
        <v>8</v>
      </c>
      <c r="BF267" s="4" t="s">
        <v>60</v>
      </c>
      <c r="BG267" s="4" t="s">
        <v>5</v>
      </c>
      <c r="BH267" s="4" t="s">
        <v>5</v>
      </c>
      <c r="BI267" s="4" t="s">
        <v>5</v>
      </c>
      <c r="BJ267" s="4" t="s">
        <v>5</v>
      </c>
      <c r="BK267" s="4" t="s">
        <v>5</v>
      </c>
      <c r="BL267" s="5" t="s">
        <v>5</v>
      </c>
      <c r="BM267" s="5">
        <v>0</v>
      </c>
      <c r="BN267" s="4">
        <v>0</v>
      </c>
      <c r="BO267" s="4" t="s">
        <v>8</v>
      </c>
      <c r="BP267" s="4" t="s">
        <v>11</v>
      </c>
      <c r="BQ267" s="4" t="s">
        <v>11</v>
      </c>
      <c r="BR267" s="4" t="s">
        <v>11</v>
      </c>
      <c r="BS267" s="5" t="s">
        <v>11</v>
      </c>
      <c r="BT267" s="5" t="s">
        <v>11</v>
      </c>
      <c r="BU267" s="5">
        <v>0</v>
      </c>
      <c r="BV267" s="5">
        <v>0</v>
      </c>
      <c r="BW267" s="4">
        <v>0</v>
      </c>
      <c r="BX267" s="5">
        <v>0</v>
      </c>
      <c r="BY267" s="5" t="s">
        <v>11</v>
      </c>
      <c r="BZ267" s="4">
        <v>0</v>
      </c>
      <c r="CA267" s="5">
        <v>0</v>
      </c>
      <c r="CB267" s="4" t="s">
        <v>8</v>
      </c>
      <c r="CC267" s="4">
        <v>0</v>
      </c>
      <c r="CD267" s="4" t="s">
        <v>15</v>
      </c>
      <c r="CE267" s="4" t="s">
        <v>11</v>
      </c>
      <c r="CF267" s="26" t="s">
        <v>8</v>
      </c>
      <c r="CG267" s="35" t="s">
        <v>1697</v>
      </c>
      <c r="CH267" s="27">
        <f>VLOOKUP(E267,Criterio_Invierno!$B$5:$C$8,2,0)</f>
        <v>7.5</v>
      </c>
      <c r="CI267" s="24">
        <f>+VLOOKUP(F267,Criterio_Invierno!$B$10:$C$13,2,0)</f>
        <v>2.5</v>
      </c>
      <c r="CJ267" s="29">
        <f>+IF(X267="Mañana y tarde",Criterio_Invierno!$C$16,IF(X267="Solo mañana",Criterio_Invierno!$C$15,Criterio_Invierno!$C$17))</f>
        <v>5</v>
      </c>
      <c r="CK267" s="24">
        <f>+IF(S267=0,Criterio_Invierno!$C$22,IF(S267&lt;Criterio_Invierno!$B$20,Criterio_Invierno!$C$20,IF(S267&lt;Criterio_Invierno!$B$21,Criterio_Invierno!$C$21,0)))*IF(AN267="SI",Criterio_Invierno!$F$20,Criterio_Invierno!$F$21)*IF(AI267="SI",Criterio_Invierno!$J$20,Criterio_Invierno!$J$21)</f>
        <v>0</v>
      </c>
      <c r="CL267" s="29">
        <f>(IF(AE267="NO",Criterio_Invierno!$C$25,IF(AE267="SI",Criterio_Invierno!$C$26,0))+VLOOKUP(AF267,Criterio_Invierno!$E$25:$F$29,2,FALSE)+IF(AK267="-",Criterio_Invierno!$I$30,IF(ISERROR(VLOOKUP(CONCATENATE(AL267,"-",AM267),Criterio_Invierno!$H$25:$I$29,2,FALSE)),Criterio_Invierno!$I$29,VLOOKUP(CONCATENATE(AL267,"-",AM267),Criterio_Invierno!$H$25:$I$29,2,FALSE))))*IF(AG267="SI",Criterio_Invierno!$L$25,Criterio_Invierno!$L$26)</f>
        <v>15</v>
      </c>
      <c r="CM267" s="24">
        <f>+IF(AR267&gt;Criterio_Invierno!$B$33,Criterio_Invierno!$C$33,0)+IF(AU267&gt;Criterio_Invierno!$E$33,Criterio_Invierno!$F$33,0)+IF(BG267="NO",Criterio_Invierno!$I$33,0)</f>
        <v>0</v>
      </c>
      <c r="CN267" s="24">
        <f>+IF(V267&gt;=Criterio_Invierno!$B$36,Criterio_Invierno!$C$37,IF(V267&gt;=Criterio_Invierno!$B$35,Criterio_Invierno!$C$36,Criterio_Invierno!$C$35))</f>
        <v>1</v>
      </c>
      <c r="CO267" s="30">
        <f>IF(CD267="-",Criterio_Invierno!$G$40,VLOOKUP(CE267,Criterio_Invierno!$B$39:$C$46,2,FALSE))</f>
        <v>1</v>
      </c>
      <c r="CP267" s="28">
        <f>+VLOOKUP(F267,Criterio_Verano!$B$5:$C$7,2,FALSE)</f>
        <v>20</v>
      </c>
      <c r="CQ267" s="24">
        <f>+IF(AA267="SI",Criterio_Verano!$C$10,IF(AB267="SI",Criterio_Verano!$C$13,IF(Z267="SI",Criterio_Verano!$C$11,Criterio_Verano!$D$12)))</f>
        <v>10</v>
      </c>
      <c r="CR267" s="24">
        <f>+IF(S267=0,Criterio_Verano!$C$18,IF(S267&lt;Criterio_Verano!$B$16,Criterio_Verano!$C$16,IF(S267&lt;Criterio_Verano!$B$17,Criterio_Verano!$C$17,Criterio_Verano!$C$18)))+IF(AE267="NO",Criterio_Verano!$F$17,Criterio_Verano!$F$16)</f>
        <v>0</v>
      </c>
      <c r="CS267" s="31">
        <f>+IF(AK267="NO",Criterio_Verano!$C$23,IF(AL267="PERSIANAS",Criterio_Verano!$C$21,Criterio_Verano!$C$22)+IF(AM267="DEFICIENTE",Criterio_Verano!$F$22,Criterio_Verano!$F$21))</f>
        <v>0</v>
      </c>
    </row>
    <row r="268" spans="1:97">
      <c r="A268" s="2" t="s">
        <v>1011</v>
      </c>
      <c r="B268" s="4" t="s">
        <v>1</v>
      </c>
      <c r="C268" s="29">
        <f t="shared" si="10"/>
        <v>27.5</v>
      </c>
      <c r="D268" s="24">
        <f t="shared" si="11"/>
        <v>30</v>
      </c>
      <c r="E268" s="2" t="s">
        <v>140</v>
      </c>
      <c r="F268" s="3">
        <v>3</v>
      </c>
      <c r="G268" s="4" t="s">
        <v>175</v>
      </c>
      <c r="H268" s="4" t="s">
        <v>34</v>
      </c>
      <c r="I268" s="4" t="s">
        <v>1012</v>
      </c>
      <c r="J268" s="29" t="str">
        <f>VLOOKUP(I268,SEV_20000!$B$2:$D$89,3,FALSE)</f>
        <v>Sí</v>
      </c>
      <c r="K268" s="4" t="s">
        <v>1013</v>
      </c>
      <c r="L268" s="4" t="s">
        <v>2</v>
      </c>
      <c r="M268" s="4" t="s">
        <v>1014</v>
      </c>
      <c r="N268" s="4" t="s">
        <v>1015</v>
      </c>
      <c r="O268" s="4" t="s">
        <v>1016</v>
      </c>
      <c r="P268" s="4" t="s">
        <v>1017</v>
      </c>
      <c r="Q268" s="4" t="s">
        <v>3</v>
      </c>
      <c r="R268" s="5" t="s">
        <v>457</v>
      </c>
      <c r="S268" s="4">
        <v>2015</v>
      </c>
      <c r="T268" s="5" t="s">
        <v>1018</v>
      </c>
      <c r="U268" s="5">
        <v>0</v>
      </c>
      <c r="V268" s="5">
        <v>95</v>
      </c>
      <c r="W268" s="4">
        <v>6</v>
      </c>
      <c r="X268" s="4" t="s">
        <v>16</v>
      </c>
      <c r="Y268" s="4" t="s">
        <v>5</v>
      </c>
      <c r="Z268" s="42" t="s">
        <v>5</v>
      </c>
      <c r="AA268" s="4"/>
      <c r="AB268" s="4" t="s">
        <v>8</v>
      </c>
      <c r="AC268" s="4" t="s">
        <v>8</v>
      </c>
      <c r="AD268" s="4" t="s">
        <v>6</v>
      </c>
      <c r="AE268" s="4" t="s">
        <v>5</v>
      </c>
      <c r="AF268" s="4" t="s">
        <v>7</v>
      </c>
      <c r="AG268" s="4" t="s">
        <v>8</v>
      </c>
      <c r="AH268" s="4" t="s">
        <v>9</v>
      </c>
      <c r="AI268" s="4" t="s">
        <v>8</v>
      </c>
      <c r="AJ268" s="4" t="s">
        <v>11</v>
      </c>
      <c r="AK268" s="4" t="s">
        <v>5</v>
      </c>
      <c r="AL268" s="4" t="s">
        <v>23</v>
      </c>
      <c r="AM268" s="4" t="s">
        <v>24</v>
      </c>
      <c r="AN268" s="4" t="s">
        <v>8</v>
      </c>
      <c r="AO268" s="4" t="s">
        <v>5</v>
      </c>
      <c r="AP268" s="5" t="s">
        <v>21</v>
      </c>
      <c r="AQ268" s="5">
        <v>2000</v>
      </c>
      <c r="AR268" s="5">
        <v>0</v>
      </c>
      <c r="AS268" s="4">
        <v>5</v>
      </c>
      <c r="AT268" s="5" t="s">
        <v>5</v>
      </c>
      <c r="AU268" s="4">
        <v>0</v>
      </c>
      <c r="AV268" s="5" t="s">
        <v>5</v>
      </c>
      <c r="AW268" s="4">
        <v>0</v>
      </c>
      <c r="AX268" s="4" t="s">
        <v>8</v>
      </c>
      <c r="AY268" s="5" t="s">
        <v>11</v>
      </c>
      <c r="AZ268" s="4">
        <v>0</v>
      </c>
      <c r="BA268" s="4" t="s">
        <v>13</v>
      </c>
      <c r="BB268" s="5" t="s">
        <v>11</v>
      </c>
      <c r="BC268" s="5">
        <v>0</v>
      </c>
      <c r="BD268" s="4">
        <v>0</v>
      </c>
      <c r="BE268" s="4" t="s">
        <v>8</v>
      </c>
      <c r="BF268" s="4" t="s">
        <v>14</v>
      </c>
      <c r="BG268" s="4" t="s">
        <v>5</v>
      </c>
      <c r="BH268" s="4" t="s">
        <v>8</v>
      </c>
      <c r="BI268" s="4" t="s">
        <v>11</v>
      </c>
      <c r="BJ268" s="4" t="s">
        <v>13</v>
      </c>
      <c r="BK268" s="4" t="s">
        <v>11</v>
      </c>
      <c r="BL268" s="5" t="s">
        <v>11</v>
      </c>
      <c r="BM268" s="5">
        <v>6</v>
      </c>
      <c r="BN268" s="4">
        <v>4</v>
      </c>
      <c r="BO268" s="4" t="s">
        <v>8</v>
      </c>
      <c r="BP268" s="4" t="s">
        <v>11</v>
      </c>
      <c r="BQ268" s="4" t="s">
        <v>11</v>
      </c>
      <c r="BR268" s="4" t="s">
        <v>11</v>
      </c>
      <c r="BS268" s="5" t="s">
        <v>11</v>
      </c>
      <c r="BT268" s="5" t="s">
        <v>11</v>
      </c>
      <c r="BU268" s="5">
        <v>0</v>
      </c>
      <c r="BV268" s="5">
        <v>0</v>
      </c>
      <c r="BW268" s="4">
        <v>0</v>
      </c>
      <c r="BX268" s="5">
        <v>0</v>
      </c>
      <c r="BY268" s="5" t="s">
        <v>11</v>
      </c>
      <c r="BZ268" s="4">
        <v>0</v>
      </c>
      <c r="CA268" s="5">
        <v>0</v>
      </c>
      <c r="CB268" s="4" t="s">
        <v>8</v>
      </c>
      <c r="CC268" s="4">
        <v>0</v>
      </c>
      <c r="CD268" s="4" t="s">
        <v>15</v>
      </c>
      <c r="CE268" s="4" t="s">
        <v>11</v>
      </c>
      <c r="CF268" s="26" t="s">
        <v>15</v>
      </c>
      <c r="CG268" s="35" t="s">
        <v>1669</v>
      </c>
      <c r="CH268" s="27">
        <f>VLOOKUP(E268,Criterio_Invierno!$B$5:$C$8,2,0)</f>
        <v>10</v>
      </c>
      <c r="CI268" s="24">
        <f>+VLOOKUP(F268,Criterio_Invierno!$B$10:$C$13,2,0)</f>
        <v>2.5</v>
      </c>
      <c r="CJ268" s="29">
        <f>+IF(X268="Mañana y tarde",Criterio_Invierno!$C$16,IF(X268="Solo mañana",Criterio_Invierno!$C$15,Criterio_Invierno!$C$17))</f>
        <v>15</v>
      </c>
      <c r="CK268" s="24">
        <f>+IF(S268=0,Criterio_Invierno!$C$22,IF(S268&lt;Criterio_Invierno!$B$20,Criterio_Invierno!$C$20,IF(S268&lt;Criterio_Invierno!$B$21,Criterio_Invierno!$C$21,0)))*IF(AN268="SI",Criterio_Invierno!$F$20,Criterio_Invierno!$F$21)*IF(AI268="SI",Criterio_Invierno!$J$20,Criterio_Invierno!$J$21)</f>
        <v>0</v>
      </c>
      <c r="CL268" s="29">
        <f>(IF(AE268="NO",Criterio_Invierno!$C$25,IF(AE268="SI",Criterio_Invierno!$C$26,0))+VLOOKUP(AF268,Criterio_Invierno!$E$25:$F$29,2,FALSE)+IF(AK268="-",Criterio_Invierno!$I$30,IF(ISERROR(VLOOKUP(CONCATENATE(AL268,"-",AM268),Criterio_Invierno!$H$25:$I$29,2,FALSE)),Criterio_Invierno!$I$29,VLOOKUP(CONCATENATE(AL268,"-",AM268),Criterio_Invierno!$H$25:$I$29,2,FALSE))))*IF(AG268="SI",Criterio_Invierno!$L$25,Criterio_Invierno!$L$26)</f>
        <v>0</v>
      </c>
      <c r="CM268" s="24">
        <f>+IF(AR268&gt;Criterio_Invierno!$B$33,Criterio_Invierno!$C$33,0)+IF(AU268&gt;Criterio_Invierno!$E$33,Criterio_Invierno!$F$33,0)+IF(BG268="NO",Criterio_Invierno!$I$33,0)</f>
        <v>0</v>
      </c>
      <c r="CN268" s="24">
        <f>+IF(V268&gt;=Criterio_Invierno!$B$36,Criterio_Invierno!$C$37,IF(V268&gt;=Criterio_Invierno!$B$35,Criterio_Invierno!$C$36,Criterio_Invierno!$C$35))</f>
        <v>1</v>
      </c>
      <c r="CO268" s="30">
        <f>IF(CD268="-",Criterio_Invierno!$G$40,VLOOKUP(CE268,Criterio_Invierno!$B$39:$C$46,2,FALSE))</f>
        <v>1</v>
      </c>
      <c r="CP268" s="28">
        <f>+VLOOKUP(F268,Criterio_Verano!$B$5:$C$7,2,FALSE)</f>
        <v>20</v>
      </c>
      <c r="CQ268" s="24">
        <f>+IF(AA268="SI",Criterio_Verano!$C$10,IF(AB268="SI",Criterio_Verano!$C$13,IF(Z268="SI",Criterio_Verano!$C$11,Criterio_Verano!$D$12)))</f>
        <v>10</v>
      </c>
      <c r="CR268" s="24">
        <f>+IF(S268=0,Criterio_Verano!$C$18,IF(S268&lt;Criterio_Verano!$B$16,Criterio_Verano!$C$16,IF(S268&lt;Criterio_Verano!$B$17,Criterio_Verano!$C$17,Criterio_Verano!$C$18)))+IF(AE268="NO",Criterio_Verano!$F$17,Criterio_Verano!$F$16)</f>
        <v>0</v>
      </c>
      <c r="CS268" s="31">
        <f>+IF(AK268="NO",Criterio_Verano!$C$23,IF(AL268="PERSIANAS",Criterio_Verano!$C$21,Criterio_Verano!$C$22)+IF(AM268="DEFICIENTE",Criterio_Verano!$F$22,Criterio_Verano!$F$21))</f>
        <v>0</v>
      </c>
    </row>
    <row r="269" spans="1:97">
      <c r="A269" s="2" t="s">
        <v>154</v>
      </c>
      <c r="B269" s="4" t="s">
        <v>1</v>
      </c>
      <c r="C269" s="29">
        <f t="shared" si="10"/>
        <v>15</v>
      </c>
      <c r="D269" s="24">
        <f t="shared" si="11"/>
        <v>30</v>
      </c>
      <c r="E269" s="2" t="s">
        <v>139</v>
      </c>
      <c r="F269" s="3">
        <v>3</v>
      </c>
      <c r="G269" s="4" t="s">
        <v>155</v>
      </c>
      <c r="H269" s="4" t="s">
        <v>34</v>
      </c>
      <c r="I269" s="4" t="s">
        <v>156</v>
      </c>
      <c r="J269" s="29" t="str">
        <f>VLOOKUP(I269,SEV_20000!$B$2:$D$89,3,FALSE)</f>
        <v>Sí</v>
      </c>
      <c r="K269" s="4" t="s">
        <v>157</v>
      </c>
      <c r="L269" s="4" t="s">
        <v>2</v>
      </c>
      <c r="M269" s="4" t="s">
        <v>158</v>
      </c>
      <c r="N269" s="4" t="s">
        <v>159</v>
      </c>
      <c r="O269" s="4" t="s">
        <v>160</v>
      </c>
      <c r="P269" s="4" t="s">
        <v>161</v>
      </c>
      <c r="Q269" s="4" t="s">
        <v>30</v>
      </c>
      <c r="R269" s="5" t="s">
        <v>36</v>
      </c>
      <c r="S269" s="4">
        <v>2014</v>
      </c>
      <c r="T269" s="5" t="s">
        <v>163</v>
      </c>
      <c r="U269" s="5">
        <v>2014</v>
      </c>
      <c r="V269" s="5">
        <v>151</v>
      </c>
      <c r="W269" s="4">
        <v>10</v>
      </c>
      <c r="X269" s="4" t="s">
        <v>4</v>
      </c>
      <c r="Y269" s="4" t="s">
        <v>8</v>
      </c>
      <c r="Z269" s="42" t="s">
        <v>5</v>
      </c>
      <c r="AA269" s="4"/>
      <c r="AB269" s="4" t="s">
        <v>8</v>
      </c>
      <c r="AC269" s="4" t="s">
        <v>8</v>
      </c>
      <c r="AD269" s="4" t="s">
        <v>6</v>
      </c>
      <c r="AE269" s="4" t="s">
        <v>5</v>
      </c>
      <c r="AF269" s="4" t="s">
        <v>7</v>
      </c>
      <c r="AG269" s="4" t="s">
        <v>8</v>
      </c>
      <c r="AH269" s="4" t="s">
        <v>9</v>
      </c>
      <c r="AI269" s="4" t="s">
        <v>8</v>
      </c>
      <c r="AJ269" s="4" t="s">
        <v>11</v>
      </c>
      <c r="AK269" s="4" t="s">
        <v>5</v>
      </c>
      <c r="AL269" s="4" t="s">
        <v>23</v>
      </c>
      <c r="AM269" s="4" t="s">
        <v>24</v>
      </c>
      <c r="AN269" s="4" t="s">
        <v>8</v>
      </c>
      <c r="AO269" s="4" t="s">
        <v>5</v>
      </c>
      <c r="AP269" s="5" t="s">
        <v>21</v>
      </c>
      <c r="AQ269" s="5">
        <v>1350</v>
      </c>
      <c r="AR269" s="5">
        <v>0</v>
      </c>
      <c r="AS269" s="4">
        <v>4</v>
      </c>
      <c r="AT269" s="5" t="s">
        <v>5</v>
      </c>
      <c r="AU269" s="4">
        <v>0</v>
      </c>
      <c r="AV269" s="5" t="s">
        <v>8</v>
      </c>
      <c r="AW269" s="4">
        <v>0</v>
      </c>
      <c r="AX269" s="4" t="s">
        <v>5</v>
      </c>
      <c r="AY269" s="5" t="s">
        <v>26</v>
      </c>
      <c r="AZ269" s="4">
        <v>7</v>
      </c>
      <c r="BA269" s="4" t="s">
        <v>8</v>
      </c>
      <c r="BB269" s="5" t="s">
        <v>8</v>
      </c>
      <c r="BC269" s="5">
        <v>0</v>
      </c>
      <c r="BD269" s="4">
        <v>0</v>
      </c>
      <c r="BE269" s="4" t="s">
        <v>8</v>
      </c>
      <c r="BF269" s="4" t="s">
        <v>14</v>
      </c>
      <c r="BG269" s="4" t="s">
        <v>5</v>
      </c>
      <c r="BH269" s="4" t="s">
        <v>8</v>
      </c>
      <c r="BI269" s="4" t="s">
        <v>11</v>
      </c>
      <c r="BJ269" s="4" t="s">
        <v>13</v>
      </c>
      <c r="BK269" s="4" t="s">
        <v>11</v>
      </c>
      <c r="BL269" s="5" t="s">
        <v>11</v>
      </c>
      <c r="BM269" s="5">
        <v>8</v>
      </c>
      <c r="BN269" s="4">
        <v>7</v>
      </c>
      <c r="BO269" s="4" t="s">
        <v>8</v>
      </c>
      <c r="BP269" s="4" t="s">
        <v>11</v>
      </c>
      <c r="BQ269" s="4" t="s">
        <v>11</v>
      </c>
      <c r="BR269" s="4" t="s">
        <v>11</v>
      </c>
      <c r="BS269" s="5" t="s">
        <v>11</v>
      </c>
      <c r="BT269" s="5" t="s">
        <v>11</v>
      </c>
      <c r="BU269" s="5">
        <v>0</v>
      </c>
      <c r="BV269" s="5">
        <v>0</v>
      </c>
      <c r="BW269" s="4">
        <v>0</v>
      </c>
      <c r="BX269" s="5">
        <v>0</v>
      </c>
      <c r="BY269" s="5" t="s">
        <v>11</v>
      </c>
      <c r="BZ269" s="4">
        <v>0</v>
      </c>
      <c r="CA269" s="5">
        <v>0</v>
      </c>
      <c r="CB269" s="4" t="s">
        <v>8</v>
      </c>
      <c r="CC269" s="4">
        <v>0</v>
      </c>
      <c r="CD269" s="4" t="s">
        <v>15</v>
      </c>
      <c r="CE269" s="4" t="s">
        <v>11</v>
      </c>
      <c r="CF269" s="26" t="s">
        <v>15</v>
      </c>
      <c r="CG269" s="35" t="s">
        <v>1718</v>
      </c>
      <c r="CH269" s="27">
        <f>VLOOKUP(E269,Criterio_Invierno!$B$5:$C$8,2,0)</f>
        <v>7.5</v>
      </c>
      <c r="CI269" s="24">
        <f>+VLOOKUP(F269,Criterio_Invierno!$B$10:$C$13,2,0)</f>
        <v>2.5</v>
      </c>
      <c r="CJ269" s="29">
        <f>+IF(X269="Mañana y tarde",Criterio_Invierno!$C$16,IF(X269="Solo mañana",Criterio_Invierno!$C$15,Criterio_Invierno!$C$17))</f>
        <v>5</v>
      </c>
      <c r="CK269" s="24">
        <f>+IF(S269=0,Criterio_Invierno!$C$22,IF(S269&lt;Criterio_Invierno!$B$20,Criterio_Invierno!$C$20,IF(S269&lt;Criterio_Invierno!$B$21,Criterio_Invierno!$C$21,0)))*IF(AN269="SI",Criterio_Invierno!$F$20,Criterio_Invierno!$F$21)*IF(AI269="SI",Criterio_Invierno!$J$20,Criterio_Invierno!$J$21)</f>
        <v>0</v>
      </c>
      <c r="CL269" s="29">
        <f>(IF(AE269="NO",Criterio_Invierno!$C$25,IF(AE269="SI",Criterio_Invierno!$C$26,0))+VLOOKUP(AF269,Criterio_Invierno!$E$25:$F$29,2,FALSE)+IF(AK269="-",Criterio_Invierno!$I$30,IF(ISERROR(VLOOKUP(CONCATENATE(AL269,"-",AM269),Criterio_Invierno!$H$25:$I$29,2,FALSE)),Criterio_Invierno!$I$29,VLOOKUP(CONCATENATE(AL269,"-",AM269),Criterio_Invierno!$H$25:$I$29,2,FALSE))))*IF(AG269="SI",Criterio_Invierno!$L$25,Criterio_Invierno!$L$26)</f>
        <v>0</v>
      </c>
      <c r="CM269" s="24">
        <f>+IF(AR269&gt;Criterio_Invierno!$B$33,Criterio_Invierno!$C$33,0)+IF(AU269&gt;Criterio_Invierno!$E$33,Criterio_Invierno!$F$33,0)+IF(BG269="NO",Criterio_Invierno!$I$33,0)</f>
        <v>0</v>
      </c>
      <c r="CN269" s="24">
        <f>+IF(V269&gt;=Criterio_Invierno!$B$36,Criterio_Invierno!$C$37,IF(V269&gt;=Criterio_Invierno!$B$35,Criterio_Invierno!$C$36,Criterio_Invierno!$C$35))</f>
        <v>1</v>
      </c>
      <c r="CO269" s="30">
        <f>IF(CD269="-",Criterio_Invierno!$G$40,VLOOKUP(CE269,Criterio_Invierno!$B$39:$C$46,2,FALSE))</f>
        <v>1</v>
      </c>
      <c r="CP269" s="28">
        <f>+VLOOKUP(F269,Criterio_Verano!$B$5:$C$7,2,FALSE)</f>
        <v>20</v>
      </c>
      <c r="CQ269" s="24">
        <f>+IF(AA269="SI",Criterio_Verano!$C$10,IF(AB269="SI",Criterio_Verano!$C$13,IF(Z269="SI",Criterio_Verano!$C$11,Criterio_Verano!$D$12)))</f>
        <v>10</v>
      </c>
      <c r="CR269" s="24">
        <f>+IF(S269=0,Criterio_Verano!$C$18,IF(S269&lt;Criterio_Verano!$B$16,Criterio_Verano!$C$16,IF(S269&lt;Criterio_Verano!$B$17,Criterio_Verano!$C$17,Criterio_Verano!$C$18)))+IF(AE269="NO",Criterio_Verano!$F$17,Criterio_Verano!$F$16)</f>
        <v>0</v>
      </c>
      <c r="CS269" s="31">
        <f>+IF(AK269="NO",Criterio_Verano!$C$23,IF(AL269="PERSIANAS",Criterio_Verano!$C$21,Criterio_Verano!$C$22)+IF(AM269="DEFICIENTE",Criterio_Verano!$F$22,Criterio_Verano!$F$21))</f>
        <v>0</v>
      </c>
    </row>
  </sheetData>
  <autoFilter ref="A2:CV269">
    <sortState ref="A4:CS390">
      <sortCondition descending="1" ref="D2:D390"/>
    </sortState>
  </autoFilter>
  <mergeCells count="85">
    <mergeCell ref="CG1:CG2"/>
    <mergeCell ref="CH1:CO1"/>
    <mergeCell ref="CP1:CS1"/>
    <mergeCell ref="F1:F2"/>
    <mergeCell ref="G1:G2"/>
    <mergeCell ref="H1:H2"/>
    <mergeCell ref="I1:I2"/>
    <mergeCell ref="K1:K2"/>
    <mergeCell ref="L1:L2"/>
    <mergeCell ref="M1:M2"/>
    <mergeCell ref="N1:N2"/>
    <mergeCell ref="O1:O2"/>
    <mergeCell ref="P1:P2"/>
    <mergeCell ref="Q1:Q2"/>
    <mergeCell ref="R1:R2"/>
    <mergeCell ref="S1:S2"/>
    <mergeCell ref="A1:A2"/>
    <mergeCell ref="B1:B2"/>
    <mergeCell ref="C1:C2"/>
    <mergeCell ref="D1:D2"/>
    <mergeCell ref="E1:E2"/>
    <mergeCell ref="T1:T2"/>
    <mergeCell ref="U1:U2"/>
    <mergeCell ref="V1:V2"/>
    <mergeCell ref="W1:W2"/>
    <mergeCell ref="X1:X2"/>
    <mergeCell ref="Y1:Y2"/>
    <mergeCell ref="AB1:AB2"/>
    <mergeCell ref="AC1:AC2"/>
    <mergeCell ref="AD1:AD2"/>
    <mergeCell ref="AE1:AE2"/>
    <mergeCell ref="AF1:AF2"/>
    <mergeCell ref="AG1:AG2"/>
    <mergeCell ref="AH1:AH2"/>
    <mergeCell ref="AI1:AI2"/>
    <mergeCell ref="AJ1:AJ2"/>
    <mergeCell ref="AK1:AK2"/>
    <mergeCell ref="AL1:AL2"/>
    <mergeCell ref="AM1:AM2"/>
    <mergeCell ref="AN1:AN2"/>
    <mergeCell ref="AO1:AO2"/>
    <mergeCell ref="AP1:AP2"/>
    <mergeCell ref="AQ1:AQ2"/>
    <mergeCell ref="AR1:AR2"/>
    <mergeCell ref="AS1:AS2"/>
    <mergeCell ref="AT1:AT2"/>
    <mergeCell ref="AU1:AU2"/>
    <mergeCell ref="AV1:AV2"/>
    <mergeCell ref="AW1:AW2"/>
    <mergeCell ref="AX1:AX2"/>
    <mergeCell ref="AY1:AY2"/>
    <mergeCell ref="AZ1:AZ2"/>
    <mergeCell ref="BA1:BA2"/>
    <mergeCell ref="BB1:BB2"/>
    <mergeCell ref="BC1:BC2"/>
    <mergeCell ref="BD1:BD2"/>
    <mergeCell ref="BE1:BE2"/>
    <mergeCell ref="BF1:BF2"/>
    <mergeCell ref="BG1:BG2"/>
    <mergeCell ref="BH1:BH2"/>
    <mergeCell ref="BI1:BI2"/>
    <mergeCell ref="BQ1:BQ2"/>
    <mergeCell ref="BR1:BR2"/>
    <mergeCell ref="BS1:BS2"/>
    <mergeCell ref="BJ1:BJ2"/>
    <mergeCell ref="BK1:BK2"/>
    <mergeCell ref="BL1:BL2"/>
    <mergeCell ref="BM1:BM2"/>
    <mergeCell ref="BN1:BN2"/>
    <mergeCell ref="J1:J2"/>
    <mergeCell ref="BY1:BY2"/>
    <mergeCell ref="CE1:CE2"/>
    <mergeCell ref="CF1:CF2"/>
    <mergeCell ref="BZ1:BZ2"/>
    <mergeCell ref="CA1:CA2"/>
    <mergeCell ref="CB1:CB2"/>
    <mergeCell ref="CC1:CC2"/>
    <mergeCell ref="CD1:CD2"/>
    <mergeCell ref="BT1:BT2"/>
    <mergeCell ref="BU1:BU2"/>
    <mergeCell ref="BV1:BV2"/>
    <mergeCell ref="BW1:BW2"/>
    <mergeCell ref="BX1:BX2"/>
    <mergeCell ref="BO1:BO2"/>
    <mergeCell ref="BP1:BP2"/>
  </mergeCells>
  <conditionalFormatting sqref="B3:B269">
    <cfRule type="beginsWith" dxfId="0" priority="2" operator="beginsWith" text="REDEJA">
      <formula>LEFT(B3,LEN("REDEJA"))="REDEJA"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L46"/>
  <sheetViews>
    <sheetView topLeftCell="A22" workbookViewId="0">
      <selection activeCell="C26" sqref="C26"/>
    </sheetView>
  </sheetViews>
  <sheetFormatPr baseColWidth="10" defaultColWidth="9.140625" defaultRowHeight="15"/>
  <cols>
    <col min="1" max="16384" width="9.140625" style="9"/>
  </cols>
  <sheetData>
    <row r="2" spans="2:12">
      <c r="B2" s="8" t="s">
        <v>1466</v>
      </c>
    </row>
    <row r="4" spans="2:12">
      <c r="B4" s="10" t="s">
        <v>1391</v>
      </c>
      <c r="C4" s="11"/>
      <c r="D4" s="12"/>
      <c r="E4" s="12"/>
      <c r="F4" s="12"/>
      <c r="G4" s="12"/>
      <c r="H4" s="13"/>
      <c r="I4" s="13"/>
      <c r="J4" s="13"/>
      <c r="K4" s="13"/>
      <c r="L4" s="13"/>
    </row>
    <row r="5" spans="2:12">
      <c r="B5" s="14" t="s">
        <v>152</v>
      </c>
      <c r="C5" s="15">
        <v>5</v>
      </c>
      <c r="D5" s="16"/>
      <c r="E5" s="16"/>
      <c r="F5" s="16"/>
      <c r="G5" s="16"/>
    </row>
    <row r="6" spans="2:12">
      <c r="B6" s="14" t="s">
        <v>139</v>
      </c>
      <c r="C6" s="15">
        <v>7.5</v>
      </c>
      <c r="D6" s="16"/>
      <c r="E6" s="16"/>
      <c r="F6" s="16"/>
      <c r="G6" s="16"/>
    </row>
    <row r="7" spans="2:12">
      <c r="B7" s="14" t="s">
        <v>140</v>
      </c>
      <c r="C7" s="15">
        <v>10</v>
      </c>
      <c r="D7" s="16"/>
      <c r="E7" s="16"/>
      <c r="F7" s="16"/>
      <c r="G7" s="16"/>
    </row>
    <row r="8" spans="2:12">
      <c r="B8" s="14" t="s">
        <v>141</v>
      </c>
      <c r="C8" s="15">
        <v>15</v>
      </c>
      <c r="D8" s="16"/>
      <c r="E8" s="16"/>
      <c r="F8" s="16"/>
      <c r="G8" s="16"/>
    </row>
    <row r="9" spans="2:12">
      <c r="B9" s="10" t="s">
        <v>1392</v>
      </c>
      <c r="C9" s="11"/>
      <c r="D9" s="12"/>
      <c r="E9" s="12"/>
      <c r="F9" s="12"/>
      <c r="G9" s="12"/>
      <c r="H9" s="13"/>
      <c r="I9" s="13"/>
      <c r="J9" s="13"/>
      <c r="K9" s="13"/>
      <c r="L9" s="13"/>
    </row>
    <row r="10" spans="2:12">
      <c r="B10" s="14">
        <v>1</v>
      </c>
      <c r="C10" s="15">
        <v>0</v>
      </c>
      <c r="D10" s="16"/>
      <c r="E10" s="16"/>
      <c r="F10" s="16"/>
      <c r="G10" s="16"/>
    </row>
    <row r="11" spans="2:12">
      <c r="B11" s="14">
        <v>2</v>
      </c>
      <c r="C11" s="15">
        <v>1</v>
      </c>
      <c r="D11" s="16"/>
      <c r="E11" s="16"/>
      <c r="F11" s="16"/>
      <c r="G11" s="16"/>
    </row>
    <row r="12" spans="2:12">
      <c r="B12" s="14">
        <v>3</v>
      </c>
      <c r="C12" s="15">
        <v>2.5</v>
      </c>
      <c r="D12" s="16"/>
      <c r="E12" s="16"/>
      <c r="F12" s="16"/>
      <c r="G12" s="16"/>
    </row>
    <row r="13" spans="2:12">
      <c r="B13" s="14">
        <v>4</v>
      </c>
      <c r="C13" s="15">
        <v>5</v>
      </c>
      <c r="D13" s="16"/>
      <c r="E13" s="16"/>
      <c r="F13" s="16"/>
      <c r="G13" s="16"/>
    </row>
    <row r="14" spans="2:12">
      <c r="B14" s="10" t="s">
        <v>1512</v>
      </c>
      <c r="C14" s="11"/>
      <c r="D14" s="12"/>
      <c r="E14" s="12"/>
      <c r="F14" s="12"/>
      <c r="G14" s="12"/>
      <c r="H14" s="13"/>
      <c r="I14" s="13"/>
      <c r="J14" s="13"/>
      <c r="K14" s="13"/>
      <c r="L14" s="13"/>
    </row>
    <row r="15" spans="2:12">
      <c r="B15" s="22" t="s">
        <v>1513</v>
      </c>
      <c r="C15" s="15">
        <v>5</v>
      </c>
      <c r="D15" s="16"/>
      <c r="E15" s="16"/>
      <c r="F15" s="16"/>
      <c r="G15" s="16"/>
    </row>
    <row r="16" spans="2:12">
      <c r="B16" s="22" t="s">
        <v>16</v>
      </c>
      <c r="C16" s="15">
        <v>15</v>
      </c>
      <c r="D16" s="16"/>
      <c r="E16" s="16"/>
      <c r="F16" s="16"/>
      <c r="G16" s="16"/>
    </row>
    <row r="17" spans="2:12">
      <c r="B17" s="22" t="s">
        <v>11</v>
      </c>
      <c r="C17" s="15">
        <v>0</v>
      </c>
      <c r="D17" s="16"/>
      <c r="E17" s="16"/>
      <c r="F17" s="16"/>
      <c r="G17" s="16"/>
    </row>
    <row r="18" spans="2:12">
      <c r="B18" s="12" t="s">
        <v>1467</v>
      </c>
      <c r="C18" s="12"/>
      <c r="D18" s="12"/>
      <c r="E18" s="12"/>
      <c r="F18" s="12"/>
      <c r="G18" s="12"/>
      <c r="H18" s="13"/>
      <c r="I18" s="13"/>
      <c r="J18" s="13"/>
      <c r="K18" s="13"/>
      <c r="L18" s="13"/>
    </row>
    <row r="19" spans="2:12">
      <c r="B19" s="17" t="s">
        <v>1468</v>
      </c>
      <c r="C19" s="18"/>
      <c r="D19" s="18"/>
      <c r="E19" s="19" t="s">
        <v>1469</v>
      </c>
      <c r="F19" s="19"/>
      <c r="G19" s="19"/>
      <c r="H19" s="18"/>
      <c r="I19" s="19" t="s">
        <v>1470</v>
      </c>
      <c r="J19" s="20"/>
    </row>
    <row r="20" spans="2:12">
      <c r="B20" s="20">
        <v>1978</v>
      </c>
      <c r="C20" s="15">
        <v>15</v>
      </c>
      <c r="E20" s="20" t="s">
        <v>1471</v>
      </c>
      <c r="F20" s="15">
        <v>2</v>
      </c>
      <c r="G20" s="20"/>
      <c r="I20" s="20" t="s">
        <v>1471</v>
      </c>
      <c r="J20" s="15">
        <v>2</v>
      </c>
    </row>
    <row r="21" spans="2:12">
      <c r="B21" s="20">
        <v>2006</v>
      </c>
      <c r="C21" s="15">
        <v>7.5</v>
      </c>
      <c r="E21" s="20" t="s">
        <v>1472</v>
      </c>
      <c r="F21" s="15">
        <v>1</v>
      </c>
      <c r="G21" s="20"/>
      <c r="I21" s="20" t="s">
        <v>1472</v>
      </c>
      <c r="J21" s="15">
        <v>1</v>
      </c>
    </row>
    <row r="22" spans="2:12">
      <c r="B22" s="20">
        <v>2013</v>
      </c>
      <c r="C22" s="15">
        <v>0</v>
      </c>
      <c r="D22" s="16"/>
      <c r="E22" s="16"/>
      <c r="F22" s="16"/>
      <c r="G22" s="16"/>
    </row>
    <row r="23" spans="2:12">
      <c r="B23" s="21" t="s">
        <v>1473</v>
      </c>
      <c r="C23" s="13"/>
      <c r="D23" s="13"/>
      <c r="E23" s="13"/>
      <c r="F23" s="13"/>
      <c r="G23" s="13"/>
      <c r="H23" s="13"/>
      <c r="I23" s="13"/>
      <c r="J23" s="13"/>
      <c r="K23" s="13"/>
      <c r="L23" s="13"/>
    </row>
    <row r="24" spans="2:12">
      <c r="B24" s="17" t="s">
        <v>1474</v>
      </c>
      <c r="C24" s="17"/>
      <c r="D24" s="17"/>
      <c r="E24" s="17" t="s">
        <v>1475</v>
      </c>
      <c r="F24" s="17"/>
      <c r="G24" s="17"/>
      <c r="H24" s="17" t="s">
        <v>1476</v>
      </c>
      <c r="I24" s="17"/>
      <c r="J24" s="17"/>
      <c r="K24" s="17" t="s">
        <v>1508</v>
      </c>
      <c r="L24" s="17"/>
    </row>
    <row r="25" spans="2:12">
      <c r="B25" s="22" t="s">
        <v>1477</v>
      </c>
      <c r="C25" s="15">
        <v>10</v>
      </c>
      <c r="E25" s="22" t="s">
        <v>1478</v>
      </c>
      <c r="F25" s="15">
        <v>10</v>
      </c>
      <c r="H25" s="22" t="s">
        <v>1479</v>
      </c>
      <c r="I25" s="15">
        <v>0</v>
      </c>
      <c r="K25" s="9" t="s">
        <v>1471</v>
      </c>
      <c r="L25" s="15">
        <v>2</v>
      </c>
    </row>
    <row r="26" spans="2:12">
      <c r="B26" s="22" t="s">
        <v>1480</v>
      </c>
      <c r="C26" s="15">
        <v>0</v>
      </c>
      <c r="E26" s="22" t="s">
        <v>1481</v>
      </c>
      <c r="F26" s="15">
        <v>10</v>
      </c>
      <c r="H26" s="22" t="s">
        <v>1482</v>
      </c>
      <c r="I26" s="15">
        <v>15</v>
      </c>
      <c r="K26" s="9" t="s">
        <v>1472</v>
      </c>
      <c r="L26" s="15">
        <v>1</v>
      </c>
    </row>
    <row r="27" spans="2:12">
      <c r="B27" s="22" t="s">
        <v>11</v>
      </c>
      <c r="C27" s="15">
        <v>0</v>
      </c>
      <c r="E27" s="22" t="s">
        <v>1483</v>
      </c>
      <c r="F27" s="15">
        <v>0</v>
      </c>
      <c r="H27" s="22" t="s">
        <v>1484</v>
      </c>
      <c r="I27" s="15">
        <v>5</v>
      </c>
    </row>
    <row r="28" spans="2:12">
      <c r="E28" s="22" t="s">
        <v>38</v>
      </c>
      <c r="F28" s="15">
        <v>0</v>
      </c>
      <c r="H28" s="22" t="s">
        <v>1485</v>
      </c>
      <c r="I28" s="15">
        <v>15</v>
      </c>
    </row>
    <row r="29" spans="2:12">
      <c r="E29" s="22" t="s">
        <v>11</v>
      </c>
      <c r="F29" s="15">
        <v>0</v>
      </c>
      <c r="H29" s="22"/>
      <c r="I29" s="15">
        <v>15</v>
      </c>
    </row>
    <row r="30" spans="2:12">
      <c r="E30" s="22"/>
      <c r="F30" s="15"/>
      <c r="H30" s="22" t="s">
        <v>11</v>
      </c>
      <c r="I30" s="15">
        <v>0</v>
      </c>
    </row>
    <row r="31" spans="2:12">
      <c r="B31" s="23" t="s">
        <v>1486</v>
      </c>
      <c r="C31" s="13"/>
      <c r="D31" s="13"/>
      <c r="E31" s="13"/>
      <c r="F31" s="13"/>
      <c r="G31" s="13"/>
      <c r="H31" s="13"/>
      <c r="I31" s="13"/>
      <c r="J31" s="13"/>
      <c r="K31" s="13"/>
      <c r="L31" s="13"/>
    </row>
    <row r="32" spans="2:12">
      <c r="B32" s="17" t="s">
        <v>1487</v>
      </c>
      <c r="C32" s="17"/>
      <c r="E32" s="17" t="s">
        <v>1488</v>
      </c>
      <c r="F32" s="17"/>
      <c r="H32" s="17" t="s">
        <v>1489</v>
      </c>
      <c r="I32" s="17"/>
    </row>
    <row r="33" spans="2:12">
      <c r="B33" s="22">
        <v>3</v>
      </c>
      <c r="C33" s="15">
        <v>10</v>
      </c>
      <c r="E33" s="22">
        <v>6</v>
      </c>
      <c r="F33" s="15">
        <v>10</v>
      </c>
      <c r="H33" s="22" t="s">
        <v>1490</v>
      </c>
      <c r="I33" s="15">
        <v>10</v>
      </c>
    </row>
    <row r="34" spans="2:12">
      <c r="B34" s="10" t="s">
        <v>1491</v>
      </c>
      <c r="C34" s="11"/>
      <c r="D34" s="12"/>
      <c r="E34" s="12"/>
      <c r="F34" s="12"/>
      <c r="G34" s="12"/>
      <c r="H34" s="13"/>
      <c r="I34" s="13"/>
      <c r="J34" s="13"/>
      <c r="K34" s="13"/>
      <c r="L34" s="13"/>
    </row>
    <row r="35" spans="2:12">
      <c r="B35" s="22">
        <v>250</v>
      </c>
      <c r="C35" s="15">
        <v>1</v>
      </c>
    </row>
    <row r="36" spans="2:12">
      <c r="B36" s="22">
        <v>500</v>
      </c>
      <c r="C36" s="15">
        <v>1.5</v>
      </c>
    </row>
    <row r="37" spans="2:12">
      <c r="B37" s="22"/>
      <c r="C37" s="15">
        <v>2</v>
      </c>
    </row>
    <row r="38" spans="2:12">
      <c r="B38" s="10" t="s">
        <v>1492</v>
      </c>
      <c r="C38" s="11"/>
      <c r="D38" s="12"/>
      <c r="E38" s="12"/>
      <c r="F38" s="12"/>
      <c r="G38" s="12"/>
      <c r="H38" s="13"/>
      <c r="I38" s="13"/>
      <c r="J38" s="13"/>
      <c r="K38" s="13"/>
      <c r="L38" s="13"/>
    </row>
    <row r="39" spans="2:12">
      <c r="B39" s="22" t="s">
        <v>152</v>
      </c>
      <c r="C39" s="15">
        <v>0</v>
      </c>
      <c r="F39" s="36" t="s">
        <v>1516</v>
      </c>
      <c r="G39" s="10"/>
      <c r="H39" s="10"/>
      <c r="I39" s="10"/>
      <c r="J39" s="10"/>
    </row>
    <row r="40" spans="2:12">
      <c r="B40" s="22" t="s">
        <v>139</v>
      </c>
      <c r="C40" s="15">
        <v>0</v>
      </c>
      <c r="F40" s="22" t="s">
        <v>11</v>
      </c>
      <c r="G40" s="15">
        <v>0</v>
      </c>
    </row>
    <row r="41" spans="2:12">
      <c r="B41" s="22" t="s">
        <v>140</v>
      </c>
      <c r="C41" s="15">
        <v>1</v>
      </c>
    </row>
    <row r="42" spans="2:12">
      <c r="B42" s="22" t="s">
        <v>141</v>
      </c>
      <c r="C42" s="15">
        <v>2</v>
      </c>
    </row>
    <row r="43" spans="2:12">
      <c r="B43" s="22" t="s">
        <v>142</v>
      </c>
      <c r="C43" s="15">
        <v>2</v>
      </c>
    </row>
    <row r="44" spans="2:12">
      <c r="B44" s="22" t="s">
        <v>148</v>
      </c>
      <c r="C44" s="15">
        <v>2</v>
      </c>
    </row>
    <row r="45" spans="2:12">
      <c r="B45" s="22" t="s">
        <v>151</v>
      </c>
      <c r="C45" s="15">
        <v>2</v>
      </c>
    </row>
    <row r="46" spans="2:12">
      <c r="B46" s="22" t="s">
        <v>11</v>
      </c>
      <c r="C46" s="15">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L5831"/>
  <sheetViews>
    <sheetView workbookViewId="0">
      <selection activeCell="T32" sqref="T32"/>
    </sheetView>
  </sheetViews>
  <sheetFormatPr baseColWidth="10" defaultColWidth="9.140625" defaultRowHeight="15"/>
  <cols>
    <col min="1" max="1" width="9.140625" style="9"/>
    <col min="2" max="2" width="13.140625" style="9" customWidth="1"/>
    <col min="3" max="16384" width="9.140625" style="9"/>
  </cols>
  <sheetData>
    <row r="2" spans="2:12">
      <c r="B2" s="8" t="s">
        <v>1507</v>
      </c>
    </row>
    <row r="4" spans="2:12">
      <c r="B4" s="10" t="s">
        <v>1392</v>
      </c>
      <c r="C4" s="11"/>
      <c r="D4" s="12"/>
      <c r="E4" s="12"/>
      <c r="F4" s="12"/>
      <c r="G4" s="12"/>
      <c r="H4" s="13"/>
      <c r="I4" s="13"/>
      <c r="J4" s="13"/>
      <c r="K4" s="13"/>
      <c r="L4" s="13"/>
    </row>
    <row r="5" spans="2:12">
      <c r="B5" s="14">
        <v>2</v>
      </c>
      <c r="C5" s="15">
        <v>10</v>
      </c>
      <c r="D5" s="16"/>
      <c r="E5" s="16"/>
      <c r="F5" s="16"/>
      <c r="G5" s="16"/>
    </row>
    <row r="6" spans="2:12">
      <c r="B6" s="14">
        <v>3</v>
      </c>
      <c r="C6" s="15">
        <v>20</v>
      </c>
      <c r="D6" s="16"/>
      <c r="E6" s="16"/>
      <c r="F6" s="16"/>
      <c r="G6" s="16"/>
    </row>
    <row r="7" spans="2:12">
      <c r="B7" s="14">
        <v>4</v>
      </c>
      <c r="C7" s="15">
        <v>40</v>
      </c>
      <c r="D7" s="16"/>
      <c r="E7" s="16"/>
      <c r="F7" s="16"/>
      <c r="G7" s="16"/>
    </row>
    <row r="8" spans="2:12">
      <c r="B8" s="14"/>
      <c r="C8" s="25"/>
      <c r="D8" s="16"/>
      <c r="E8" s="16"/>
      <c r="F8" s="16"/>
      <c r="G8" s="16"/>
    </row>
    <row r="9" spans="2:12">
      <c r="B9" s="10" t="s">
        <v>1498</v>
      </c>
      <c r="C9" s="11"/>
      <c r="D9" s="12"/>
      <c r="E9" s="12"/>
      <c r="F9" s="12"/>
      <c r="G9" s="12"/>
      <c r="H9" s="13"/>
      <c r="I9" s="13"/>
      <c r="J9" s="13"/>
      <c r="K9" s="13"/>
      <c r="L9" s="13"/>
    </row>
    <row r="10" spans="2:12">
      <c r="B10" s="22" t="s">
        <v>16</v>
      </c>
      <c r="C10" s="15">
        <v>20</v>
      </c>
      <c r="D10" s="16"/>
      <c r="E10" s="16"/>
      <c r="F10" s="16"/>
      <c r="G10" s="16"/>
    </row>
    <row r="11" spans="2:12">
      <c r="B11" s="22" t="s">
        <v>4</v>
      </c>
      <c r="C11" s="15">
        <v>10</v>
      </c>
      <c r="D11" s="16"/>
      <c r="E11" s="16"/>
      <c r="F11" s="16"/>
      <c r="G11" s="16"/>
    </row>
    <row r="12" spans="2:12">
      <c r="B12" s="14" t="s">
        <v>124</v>
      </c>
      <c r="C12" s="15">
        <v>10</v>
      </c>
      <c r="D12" s="16"/>
      <c r="E12" s="16"/>
      <c r="F12" s="16"/>
      <c r="G12" s="16"/>
    </row>
    <row r="13" spans="2:12">
      <c r="B13" s="14" t="s">
        <v>1720</v>
      </c>
      <c r="C13" s="15">
        <v>20</v>
      </c>
      <c r="D13" s="16"/>
      <c r="E13" s="16"/>
      <c r="F13" s="16"/>
      <c r="G13" s="16"/>
    </row>
    <row r="14" spans="2:12">
      <c r="B14" s="10" t="s">
        <v>1493</v>
      </c>
      <c r="C14" s="12"/>
      <c r="D14" s="12"/>
      <c r="E14" s="12"/>
      <c r="F14" s="12"/>
      <c r="G14" s="12"/>
      <c r="H14" s="13"/>
      <c r="I14" s="13"/>
      <c r="J14" s="13"/>
      <c r="K14" s="13"/>
      <c r="L14" s="13"/>
    </row>
    <row r="15" spans="2:12">
      <c r="B15" s="17" t="s">
        <v>1468</v>
      </c>
      <c r="C15" s="18"/>
      <c r="D15" s="18"/>
      <c r="E15" s="19" t="s">
        <v>1499</v>
      </c>
      <c r="F15" s="19"/>
      <c r="G15" s="19"/>
      <c r="H15" s="19"/>
      <c r="I15" s="20"/>
      <c r="K15" s="19"/>
      <c r="L15" s="20"/>
    </row>
    <row r="16" spans="2:12">
      <c r="B16" s="20">
        <v>1978</v>
      </c>
      <c r="C16" s="15">
        <v>5</v>
      </c>
      <c r="E16" s="20" t="s">
        <v>1500</v>
      </c>
      <c r="F16" s="15">
        <v>0</v>
      </c>
      <c r="G16" s="20"/>
      <c r="H16" s="20"/>
      <c r="I16" s="25"/>
      <c r="K16" s="20"/>
      <c r="L16" s="25"/>
    </row>
    <row r="17" spans="1:12">
      <c r="A17" s="9" t="str">
        <f>C17 &amp;"-" &amp; D17 &amp; "-" &amp; E17</f>
        <v>2,5--Simple</v>
      </c>
      <c r="B17" s="20">
        <v>2006</v>
      </c>
      <c r="C17" s="15">
        <v>2.5</v>
      </c>
      <c r="E17" s="20" t="s">
        <v>1501</v>
      </c>
      <c r="F17" s="15">
        <v>10</v>
      </c>
      <c r="G17" s="20"/>
      <c r="H17" s="20"/>
      <c r="I17" s="25"/>
      <c r="J17" s="9" t="str">
        <f>IF(IFERROR(VLOOKUP(A17,Verano_Centros_Educativ!$G$1:$I$269,2,FALSE),"NO IDENTIFICADO")="NO IDENTIFICADO","NO IDENTIFICADO","IDENTIFICADO")</f>
        <v>NO IDENTIFICADO</v>
      </c>
      <c r="K17" s="20"/>
      <c r="L17" s="25"/>
    </row>
    <row r="18" spans="1:12">
      <c r="B18" s="20"/>
      <c r="C18" s="15">
        <v>0</v>
      </c>
      <c r="D18" s="16"/>
      <c r="E18" s="16"/>
      <c r="F18" s="16"/>
      <c r="G18" s="16"/>
    </row>
    <row r="19" spans="1:12">
      <c r="B19" s="21"/>
      <c r="C19" s="13"/>
      <c r="D19" s="13"/>
      <c r="E19" s="13"/>
      <c r="F19" s="13"/>
      <c r="G19" s="13"/>
      <c r="H19" s="13"/>
      <c r="I19" s="13"/>
      <c r="J19" s="13"/>
      <c r="K19" s="13"/>
      <c r="L19" s="13"/>
    </row>
    <row r="20" spans="1:12">
      <c r="B20" s="19" t="s">
        <v>1476</v>
      </c>
      <c r="C20" s="20"/>
      <c r="E20" s="19" t="s">
        <v>1504</v>
      </c>
      <c r="F20" s="20"/>
      <c r="G20" s="17"/>
      <c r="H20" s="17"/>
      <c r="I20" s="17"/>
      <c r="J20" s="17"/>
      <c r="K20" s="17"/>
      <c r="L20" s="17"/>
    </row>
    <row r="21" spans="1:12">
      <c r="A21" s="9" t="str">
        <f>C21 &amp;"-" &amp; D21 &amp; "-" &amp; E21</f>
        <v>10--Correcto</v>
      </c>
      <c r="B21" s="20" t="s">
        <v>1502</v>
      </c>
      <c r="C21" s="15">
        <v>10</v>
      </c>
      <c r="E21" s="20" t="s">
        <v>1505</v>
      </c>
      <c r="F21" s="15">
        <v>0</v>
      </c>
      <c r="H21" s="22"/>
      <c r="I21" s="25"/>
      <c r="L21" s="25"/>
    </row>
    <row r="22" spans="1:12">
      <c r="A22" s="9" t="str">
        <f>C22 &amp;"-" &amp; D22 &amp; "-" &amp; E22</f>
        <v>0--Deficiente</v>
      </c>
      <c r="B22" s="20" t="s">
        <v>1503</v>
      </c>
      <c r="C22" s="15">
        <v>0</v>
      </c>
      <c r="E22" s="20" t="s">
        <v>1506</v>
      </c>
      <c r="F22" s="15">
        <v>15</v>
      </c>
      <c r="H22" s="22"/>
      <c r="I22" s="25"/>
      <c r="L22" s="25"/>
    </row>
    <row r="23" spans="1:12">
      <c r="B23" s="20" t="s">
        <v>1511</v>
      </c>
      <c r="C23" s="15">
        <v>25</v>
      </c>
    </row>
    <row r="30" spans="1:12">
      <c r="A30" s="9" t="str">
        <f>C30 &amp;"-" &amp; D30 &amp; "-" &amp; E30</f>
        <v>--</v>
      </c>
    </row>
    <row r="37" spans="1:1">
      <c r="A37" s="9" t="str">
        <f>C37 &amp;"-" &amp; D37 &amp; "-" &amp; E37</f>
        <v>--</v>
      </c>
    </row>
    <row r="44" spans="1:1">
      <c r="A44" s="9" t="str">
        <f>C44 &amp;"-" &amp; D44 &amp; "-" &amp; E44</f>
        <v>--</v>
      </c>
    </row>
    <row r="57" spans="1:1">
      <c r="A57" s="9" t="str">
        <f>C57 &amp;"-" &amp; D57 &amp; "-" &amp; E57</f>
        <v>--</v>
      </c>
    </row>
    <row r="74" spans="1:1">
      <c r="A74" s="9" t="str">
        <f>C74 &amp;"-" &amp; D74 &amp; "-" &amp; E74</f>
        <v>--</v>
      </c>
    </row>
    <row r="95" spans="1:1">
      <c r="A95" s="9" t="str">
        <f>C95 &amp;"-" &amp; D95 &amp; "-" &amp; E95</f>
        <v>--</v>
      </c>
    </row>
    <row r="96" spans="1:1">
      <c r="A96" s="9" t="str">
        <f>C96 &amp;"-" &amp; D96 &amp; "-" &amp; E96</f>
        <v>--</v>
      </c>
    </row>
    <row r="97" spans="1:1">
      <c r="A97" s="9" t="str">
        <f>C97 &amp;"-" &amp; D97 &amp; "-" &amp; E97</f>
        <v>--</v>
      </c>
    </row>
    <row r="108" spans="1:1">
      <c r="A108" s="9" t="str">
        <f>C108 &amp;"-" &amp; D108 &amp; "-" &amp; E108</f>
        <v>--</v>
      </c>
    </row>
    <row r="118" spans="1:1">
      <c r="A118" s="9" t="str">
        <f>C118 &amp;"-" &amp; D118 &amp; "-" &amp; E118</f>
        <v>--</v>
      </c>
    </row>
    <row r="132" spans="1:1">
      <c r="A132" s="9" t="str">
        <f>C132 &amp;"-" &amp; D132 &amp; "-" &amp; E132</f>
        <v>--</v>
      </c>
    </row>
    <row r="148" spans="1:1">
      <c r="A148" s="9" t="str">
        <f>C148 &amp;"-" &amp; D148 &amp; "-" &amp; E148</f>
        <v>--</v>
      </c>
    </row>
    <row r="163" spans="1:1">
      <c r="A163" s="9" t="str">
        <f>C163 &amp;"-" &amp; D163 &amp; "-" &amp; E163</f>
        <v>--</v>
      </c>
    </row>
    <row r="171" spans="1:1">
      <c r="A171" s="9" t="str">
        <f>C171 &amp;"-" &amp; D171 &amp; "-" &amp; E171</f>
        <v>--</v>
      </c>
    </row>
    <row r="185" spans="1:1">
      <c r="A185" s="9" t="str">
        <f>C185 &amp;"-" &amp; D185 &amp; "-" &amp; E185</f>
        <v>--</v>
      </c>
    </row>
    <row r="186" spans="1:1">
      <c r="A186" s="9" t="str">
        <f>C186 &amp;"-" &amp; D186 &amp; "-" &amp; E186</f>
        <v>--</v>
      </c>
    </row>
    <row r="188" spans="1:1">
      <c r="A188" s="9" t="str">
        <f>C188 &amp;"-" &amp; D188 &amp; "-" &amp; E188</f>
        <v>--</v>
      </c>
    </row>
    <row r="217" spans="1:1">
      <c r="A217" s="9" t="str">
        <f>C217 &amp;"-" &amp; D217 &amp; "-" &amp; E217</f>
        <v>--</v>
      </c>
    </row>
    <row r="260" spans="1:1">
      <c r="A260" s="9" t="str">
        <f>C260 &amp;"-" &amp; D260 &amp; "-" &amp; E260</f>
        <v>--</v>
      </c>
    </row>
    <row r="290" spans="1:1">
      <c r="A290" s="9" t="str">
        <f>C290 &amp;"-" &amp; D290 &amp; "-" &amp; E290</f>
        <v>--</v>
      </c>
    </row>
    <row r="293" spans="1:1">
      <c r="A293" s="9" t="str">
        <f>C293 &amp;"-" &amp; D293 &amp; "-" &amp; E293</f>
        <v>--</v>
      </c>
    </row>
    <row r="317" spans="1:1">
      <c r="A317" s="9" t="str">
        <f>C317 &amp;"-" &amp; D317 &amp; "-" &amp; E317</f>
        <v>--</v>
      </c>
    </row>
    <row r="335" spans="1:1">
      <c r="A335" s="9" t="str">
        <f>C335 &amp;"-" &amp; D335 &amp; "-" &amp; E335</f>
        <v>--</v>
      </c>
    </row>
    <row r="370" spans="1:1">
      <c r="A370" s="9" t="str">
        <f>C370 &amp;"-" &amp; D370 &amp; "-" &amp; E370</f>
        <v>--</v>
      </c>
    </row>
    <row r="377" spans="1:1">
      <c r="A377" s="9" t="str">
        <f>C377 &amp;"-" &amp; D377 &amp; "-" &amp; E377</f>
        <v>--</v>
      </c>
    </row>
    <row r="384" spans="1:1">
      <c r="A384" s="9" t="str">
        <f>C384 &amp;"-" &amp; D384 &amp; "-" &amp; E384</f>
        <v>--</v>
      </c>
    </row>
    <row r="386" spans="1:1">
      <c r="A386" s="9" t="str">
        <f>C386 &amp;"-" &amp; D386 &amp; "-" &amp; E386</f>
        <v>--</v>
      </c>
    </row>
    <row r="410" spans="1:1">
      <c r="A410" s="9" t="str">
        <f>C410 &amp;"-" &amp; D410 &amp; "-" &amp; E410</f>
        <v>--</v>
      </c>
    </row>
    <row r="444" spans="1:1">
      <c r="A444" s="9" t="str">
        <f>C444 &amp;"-" &amp; D444 &amp; "-" &amp; E444</f>
        <v>--</v>
      </c>
    </row>
    <row r="445" spans="1:1">
      <c r="A445" s="9" t="str">
        <f>C445 &amp;"-" &amp; D445 &amp; "-" &amp; E445</f>
        <v>--</v>
      </c>
    </row>
    <row r="454" spans="1:1">
      <c r="A454" s="9" t="str">
        <f>C454 &amp;"-" &amp; D454 &amp; "-" &amp; E454</f>
        <v>--</v>
      </c>
    </row>
    <row r="521" spans="1:1">
      <c r="A521" s="9" t="str">
        <f>C521 &amp;"-" &amp; D521 &amp; "-" &amp; E521</f>
        <v>--</v>
      </c>
    </row>
    <row r="580" spans="1:1">
      <c r="A580" s="9" t="str">
        <f>C580 &amp;"-" &amp; D580 &amp; "-" &amp; E580</f>
        <v>--</v>
      </c>
    </row>
    <row r="582" spans="1:1">
      <c r="A582" s="9" t="str">
        <f>C582 &amp;"-" &amp; D582 &amp; "-" &amp; E582</f>
        <v>--</v>
      </c>
    </row>
    <row r="584" spans="1:1">
      <c r="A584" s="9" t="str">
        <f>C584 &amp;"-" &amp; D584 &amp; "-" &amp; E584</f>
        <v>--</v>
      </c>
    </row>
    <row r="600" spans="1:1">
      <c r="A600" s="9" t="str">
        <f>C600 &amp;"-" &amp; D600 &amp; "-" &amp; E600</f>
        <v>--</v>
      </c>
    </row>
    <row r="601" spans="1:1">
      <c r="A601" s="9" t="str">
        <f>C601 &amp;"-" &amp; D601 &amp; "-" &amp; E601</f>
        <v>--</v>
      </c>
    </row>
    <row r="604" spans="1:1">
      <c r="A604" s="9" t="str">
        <f>C604 &amp;"-" &amp; D604 &amp; "-" &amp; E604</f>
        <v>--</v>
      </c>
    </row>
    <row r="611" spans="1:1">
      <c r="A611" s="9" t="str">
        <f>C611 &amp;"-" &amp; D611 &amp; "-" &amp; E611</f>
        <v>--</v>
      </c>
    </row>
    <row r="615" spans="1:1">
      <c r="A615" s="9" t="str">
        <f>C615 &amp;"-" &amp; D615 &amp; "-" &amp; E615</f>
        <v>--</v>
      </c>
    </row>
    <row r="642" spans="1:1">
      <c r="A642" s="9" t="str">
        <f>C642 &amp;"-" &amp; D642 &amp; "-" &amp; E642</f>
        <v>--</v>
      </c>
    </row>
    <row r="744" spans="1:1">
      <c r="A744" s="9" t="str">
        <f>C744 &amp;"-" &amp; D744 &amp; "-" &amp; E744</f>
        <v>--</v>
      </c>
    </row>
    <row r="745" spans="1:1">
      <c r="A745" s="9" t="str">
        <f>C745 &amp;"-" &amp; D745 &amp; "-" &amp; E745</f>
        <v>--</v>
      </c>
    </row>
    <row r="756" spans="1:1">
      <c r="A756" s="9" t="str">
        <f>C756 &amp;"-" &amp; D756 &amp; "-" &amp; E756</f>
        <v>--</v>
      </c>
    </row>
    <row r="763" spans="1:1">
      <c r="A763" s="9" t="str">
        <f>C763 &amp;"-" &amp; D763 &amp; "-" &amp; E763</f>
        <v>--</v>
      </c>
    </row>
    <row r="773" spans="1:1">
      <c r="A773" s="9" t="str">
        <f>C773 &amp;"-" &amp; D773 &amp; "-" &amp; E773</f>
        <v>--</v>
      </c>
    </row>
    <row r="785" spans="1:1">
      <c r="A785" s="9" t="str">
        <f>C785 &amp;"-" &amp; D785 &amp; "-" &amp; E785</f>
        <v>--</v>
      </c>
    </row>
    <row r="797" spans="1:1">
      <c r="A797" s="9" t="str">
        <f>C797 &amp;"-" &amp; D797 &amp; "-" &amp; E797</f>
        <v>--</v>
      </c>
    </row>
    <row r="803" spans="1:1">
      <c r="A803" s="9" t="str">
        <f>C803 &amp;"-" &amp; D803 &amp; "-" &amp; E803</f>
        <v>--</v>
      </c>
    </row>
    <row r="804" spans="1:1">
      <c r="A804" s="9" t="str">
        <f>C804 &amp;"-" &amp; D804 &amp; "-" &amp; E804</f>
        <v>--</v>
      </c>
    </row>
    <row r="824" spans="1:1">
      <c r="A824" s="9" t="str">
        <f>C824 &amp;"-" &amp; D824 &amp; "-" &amp; E824</f>
        <v>--</v>
      </c>
    </row>
    <row r="864" spans="1:1">
      <c r="A864" s="9" t="str">
        <f>C864 &amp;"-" &amp; D864 &amp; "-" &amp; E864</f>
        <v>--</v>
      </c>
    </row>
    <row r="865" spans="1:1">
      <c r="A865" s="9" t="str">
        <f>C865 &amp;"-" &amp; D865 &amp; "-" &amp; E865</f>
        <v>--</v>
      </c>
    </row>
    <row r="891" spans="1:1">
      <c r="A891" s="9" t="str">
        <f>C891 &amp;"-" &amp; D891 &amp; "-" &amp; E891</f>
        <v>--</v>
      </c>
    </row>
    <row r="924" spans="1:1">
      <c r="A924" s="9" t="str">
        <f>C924 &amp;"-" &amp; D924 &amp; "-" &amp; E924</f>
        <v>--</v>
      </c>
    </row>
    <row r="936" spans="1:1">
      <c r="A936" s="9" t="str">
        <f>C936 &amp;"-" &amp; D936 &amp; "-" &amp; E936</f>
        <v>--</v>
      </c>
    </row>
    <row r="943" spans="1:1">
      <c r="A943" s="9" t="str">
        <f>C943 &amp;"-" &amp; D943 &amp; "-" &amp; E943</f>
        <v>--</v>
      </c>
    </row>
    <row r="950" spans="1:1">
      <c r="A950" s="9" t="str">
        <f>C950 &amp;"-" &amp; D950 &amp; "-" &amp; E950</f>
        <v>--</v>
      </c>
    </row>
    <row r="974" spans="1:1">
      <c r="A974" s="9" t="str">
        <f>C974 &amp;"-" &amp; D974 &amp; "-" &amp; E974</f>
        <v>--</v>
      </c>
    </row>
    <row r="988" spans="1:1">
      <c r="A988" s="9" t="str">
        <f>C988 &amp;"-" &amp; D988 &amp; "-" &amp; E988</f>
        <v>--</v>
      </c>
    </row>
    <row r="994" spans="1:1">
      <c r="A994" s="9" t="str">
        <f>C994 &amp;"-" &amp; D994 &amp; "-" &amp; E994</f>
        <v>--</v>
      </c>
    </row>
    <row r="995" spans="1:1">
      <c r="A995" s="9" t="str">
        <f>C995 &amp;"-" &amp; D995 &amp; "-" &amp; E995</f>
        <v>--</v>
      </c>
    </row>
    <row r="1025" spans="1:1">
      <c r="A1025" s="9" t="str">
        <f>C1025 &amp;"-" &amp; D1025 &amp; "-" &amp; E1025</f>
        <v>--</v>
      </c>
    </row>
    <row r="1043" spans="1:1">
      <c r="A1043" s="9" t="str">
        <f>C1043 &amp;"-" &amp; D1043 &amp; "-" &amp; E1043</f>
        <v>--</v>
      </c>
    </row>
    <row r="1090" spans="1:1">
      <c r="A1090" s="9" t="str">
        <f>C1090 &amp;"-" &amp; D1090 &amp; "-" &amp; E1090</f>
        <v>--</v>
      </c>
    </row>
    <row r="1100" spans="1:1">
      <c r="A1100" s="9" t="str">
        <f t="shared" ref="A1100:A1108" si="0">C1100 &amp;"-" &amp; D1100 &amp; "-" &amp; E1100</f>
        <v>--</v>
      </c>
    </row>
    <row r="1101" spans="1:1">
      <c r="A1101" s="9" t="str">
        <f t="shared" si="0"/>
        <v>--</v>
      </c>
    </row>
    <row r="1102" spans="1:1">
      <c r="A1102" s="9" t="str">
        <f t="shared" si="0"/>
        <v>--</v>
      </c>
    </row>
    <row r="1103" spans="1:1">
      <c r="A1103" s="9" t="str">
        <f t="shared" si="0"/>
        <v>--</v>
      </c>
    </row>
    <row r="1104" spans="1:1">
      <c r="A1104" s="9" t="str">
        <f t="shared" si="0"/>
        <v>--</v>
      </c>
    </row>
    <row r="1105" spans="1:1">
      <c r="A1105" s="9" t="str">
        <f t="shared" si="0"/>
        <v>--</v>
      </c>
    </row>
    <row r="1106" spans="1:1">
      <c r="A1106" s="9" t="str">
        <f t="shared" si="0"/>
        <v>--</v>
      </c>
    </row>
    <row r="1107" spans="1:1">
      <c r="A1107" s="9" t="str">
        <f t="shared" si="0"/>
        <v>--</v>
      </c>
    </row>
    <row r="1108" spans="1:1">
      <c r="A1108" s="9" t="str">
        <f t="shared" si="0"/>
        <v>--</v>
      </c>
    </row>
    <row r="1130" spans="1:1">
      <c r="A1130" s="9" t="str">
        <f>C1130 &amp;"-" &amp; D1130 &amp; "-" &amp; E1130</f>
        <v>--</v>
      </c>
    </row>
    <row r="1152" spans="1:1">
      <c r="A1152" s="9" t="str">
        <f>C1152 &amp;"-" &amp; D1152 &amp; "-" &amp; E1152</f>
        <v>--</v>
      </c>
    </row>
    <row r="1155" spans="1:1">
      <c r="A1155" s="9" t="str">
        <f>C1155 &amp;"-" &amp; D1155 &amp; "-" &amp; E1155</f>
        <v>--</v>
      </c>
    </row>
    <row r="1156" spans="1:1">
      <c r="A1156" s="9" t="str">
        <f>C1156 &amp;"-" &amp; D1156 &amp; "-" &amp; E1156</f>
        <v>--</v>
      </c>
    </row>
    <row r="1167" spans="1:1">
      <c r="A1167" s="9" t="str">
        <f>C1167 &amp;"-" &amp; D1167 &amp; "-" &amp; E1167</f>
        <v>--</v>
      </c>
    </row>
    <row r="1175" spans="1:1">
      <c r="A1175" s="9" t="str">
        <f>C1175 &amp;"-" &amp; D1175 &amp; "-" &amp; E1175</f>
        <v>--</v>
      </c>
    </row>
    <row r="1191" spans="1:1">
      <c r="A1191" s="9" t="str">
        <f>C1191 &amp;"-" &amp; D1191 &amp; "-" &amp; E1191</f>
        <v>--</v>
      </c>
    </row>
    <row r="1192" spans="1:1">
      <c r="A1192" s="9" t="str">
        <f>C1192 &amp;"-" &amp; D1192 &amp; "-" &amp; E1192</f>
        <v>--</v>
      </c>
    </row>
    <row r="1193" spans="1:1">
      <c r="A1193" s="9" t="str">
        <f>C1193 &amp;"-" &amp; D1193 &amp; "-" &amp; E1193</f>
        <v>--</v>
      </c>
    </row>
    <row r="1194" spans="1:1">
      <c r="A1194" s="9" t="str">
        <f>C1194 &amp;"-" &amp; D1194 &amp; "-" &amp; E1194</f>
        <v>--</v>
      </c>
    </row>
    <row r="1202" spans="1:1">
      <c r="A1202" s="9" t="str">
        <f>C1202 &amp;"-" &amp; D1202 &amp; "-" &amp; E1202</f>
        <v>--</v>
      </c>
    </row>
    <row r="1203" spans="1:1">
      <c r="A1203" s="9" t="str">
        <f>C1203 &amp;"-" &amp; D1203 &amp; "-" &amp; E1203</f>
        <v>--</v>
      </c>
    </row>
    <row r="1242" spans="1:1">
      <c r="A1242" s="9" t="str">
        <f>C1242 &amp;"-" &amp; D1242 &amp; "-" &amp; E1242</f>
        <v>--</v>
      </c>
    </row>
    <row r="1254" spans="1:1">
      <c r="A1254" s="9" t="str">
        <f>C1254 &amp;"-" &amp; D1254 &amp; "-" &amp; E1254</f>
        <v>--</v>
      </c>
    </row>
    <row r="1273" spans="1:1">
      <c r="A1273" s="9" t="str">
        <f>C1273 &amp;"-" &amp; D1273 &amp; "-" &amp; E1273</f>
        <v>--</v>
      </c>
    </row>
    <row r="1274" spans="1:1">
      <c r="A1274" s="9" t="str">
        <f>C1274 &amp;"-" &amp; D1274 &amp; "-" &amp; E1274</f>
        <v>--</v>
      </c>
    </row>
    <row r="1292" spans="1:1">
      <c r="A1292" s="9" t="str">
        <f>C1292 &amp;"-" &amp; D1292 &amp; "-" &amp; E1292</f>
        <v>--</v>
      </c>
    </row>
    <row r="1293" spans="1:1">
      <c r="A1293" s="9" t="str">
        <f>C1293 &amp;"-" &amp; D1293 &amp; "-" &amp; E1293</f>
        <v>--</v>
      </c>
    </row>
    <row r="1307" spans="1:1">
      <c r="A1307" s="9" t="str">
        <f>C1307 &amp;"-" &amp; D1307 &amp; "-" &amp; E1307</f>
        <v>--</v>
      </c>
    </row>
    <row r="1373" spans="1:1">
      <c r="A1373" s="9" t="str">
        <f>C1373 &amp;"-" &amp; D1373 &amp; "-" &amp; E1373</f>
        <v>--</v>
      </c>
    </row>
    <row r="1387" spans="1:1">
      <c r="A1387" s="9" t="str">
        <f>C1387 &amp;"-" &amp; D1387 &amp; "-" &amp; E1387</f>
        <v>--</v>
      </c>
    </row>
    <row r="1388" spans="1:1">
      <c r="A1388" s="9" t="str">
        <f>C1388 &amp;"-" &amp; D1388 &amp; "-" &amp; E1388</f>
        <v>--</v>
      </c>
    </row>
    <row r="1444" spans="1:1">
      <c r="A1444" s="9" t="str">
        <f>C1444 &amp;"-" &amp; D1444 &amp; "-" &amp; E1444</f>
        <v>--</v>
      </c>
    </row>
    <row r="1450" spans="1:1">
      <c r="A1450" s="9" t="str">
        <f>C1450 &amp;"-" &amp; D1450 &amp; "-" &amp; E1450</f>
        <v>--</v>
      </c>
    </row>
    <row r="1458" spans="1:1">
      <c r="A1458" s="9" t="str">
        <f>C1458 &amp;"-" &amp; D1458 &amp; "-" &amp; E1458</f>
        <v>--</v>
      </c>
    </row>
    <row r="1462" spans="1:1">
      <c r="A1462" s="9" t="str">
        <f>C1462 &amp;"-" &amp; D1462 &amp; "-" &amp; E1462</f>
        <v>--</v>
      </c>
    </row>
    <row r="1467" spans="1:1">
      <c r="A1467" s="9" t="str">
        <f>C1467 &amp;"-" &amp; D1467 &amp; "-" &amp; E1467</f>
        <v>--</v>
      </c>
    </row>
    <row r="1468" spans="1:1">
      <c r="A1468" s="9" t="str">
        <f>C1468 &amp;"-" &amp; D1468 &amp; "-" &amp; E1468</f>
        <v>--</v>
      </c>
    </row>
    <row r="1476" spans="1:1">
      <c r="A1476" s="9" t="str">
        <f>C1476 &amp;"-" &amp; D1476 &amp; "-" &amp; E1476</f>
        <v>--</v>
      </c>
    </row>
    <row r="1495" spans="1:1">
      <c r="A1495" s="9" t="str">
        <f>C1495 &amp;"-" &amp; D1495 &amp; "-" &amp; E1495</f>
        <v>--</v>
      </c>
    </row>
    <row r="1507" spans="1:1">
      <c r="A1507" s="9" t="str">
        <f>C1507 &amp;"-" &amp; D1507 &amp; "-" &amp; E1507</f>
        <v>--</v>
      </c>
    </row>
    <row r="1509" spans="1:1">
      <c r="A1509" s="9" t="str">
        <f>C1509 &amp;"-" &amp; D1509 &amp; "-" &amp; E1509</f>
        <v>--</v>
      </c>
    </row>
    <row r="1516" spans="1:1">
      <c r="A1516" s="9" t="str">
        <f>C1516 &amp;"-" &amp; D1516 &amp; "-" &amp; E1516</f>
        <v>--</v>
      </c>
    </row>
    <row r="1530" spans="1:1">
      <c r="A1530" s="9" t="str">
        <f>C1530 &amp;"-" &amp; D1530 &amp; "-" &amp; E1530</f>
        <v>--</v>
      </c>
    </row>
    <row r="1555" spans="1:1">
      <c r="A1555" s="9" t="str">
        <f>C1555 &amp;"-" &amp; D1555 &amp; "-" &amp; E1555</f>
        <v>--</v>
      </c>
    </row>
    <row r="1556" spans="1:1">
      <c r="A1556" s="9" t="str">
        <f>C1556 &amp;"-" &amp; D1556 &amp; "-" &amp; E1556</f>
        <v>--</v>
      </c>
    </row>
    <row r="1566" spans="1:1">
      <c r="A1566" s="9" t="str">
        <f>C1566 &amp;"-" &amp; D1566 &amp; "-" &amp; E1566</f>
        <v>--</v>
      </c>
    </row>
    <row r="1593" spans="1:1">
      <c r="A1593" s="9" t="str">
        <f>C1593 &amp;"-" &amp; D1593 &amp; "-" &amp; E1593</f>
        <v>--</v>
      </c>
    </row>
    <row r="1634" spans="1:1">
      <c r="A1634" s="9" t="str">
        <f>C1634 &amp;"-" &amp; D1634 &amp; "-" &amp; E1634</f>
        <v>--</v>
      </c>
    </row>
    <row r="1657" spans="1:1">
      <c r="A1657" s="9" t="str">
        <f>C1657 &amp;"-" &amp; D1657 &amp; "-" &amp; E1657</f>
        <v>--</v>
      </c>
    </row>
    <row r="1663" spans="1:1">
      <c r="A1663" s="9" t="str">
        <f>C1663 &amp;"-" &amp; D1663 &amp; "-" &amp; E1663</f>
        <v>--</v>
      </c>
    </row>
    <row r="1688" spans="1:1">
      <c r="A1688" s="9" t="str">
        <f>C1688 &amp;"-" &amp; D1688 &amp; "-" &amp; E1688</f>
        <v>--</v>
      </c>
    </row>
    <row r="1701" spans="1:1">
      <c r="A1701" s="9" t="str">
        <f>C1701 &amp;"-" &amp; D1701 &amp; "-" &amp; E1701</f>
        <v>--</v>
      </c>
    </row>
    <row r="1712" spans="1:1">
      <c r="A1712" s="9" t="str">
        <f>C1712 &amp;"-" &amp; D1712 &amp; "-" &amp; E1712</f>
        <v>--</v>
      </c>
    </row>
    <row r="1729" spans="1:1">
      <c r="A1729" s="9" t="str">
        <f>C1729 &amp;"-" &amp; D1729 &amp; "-" &amp; E1729</f>
        <v>--</v>
      </c>
    </row>
    <row r="1742" spans="1:1">
      <c r="A1742" s="9" t="str">
        <f>C1742 &amp;"-" &amp; D1742 &amp; "-" &amp; E1742</f>
        <v>--</v>
      </c>
    </row>
    <row r="1751" spans="1:1">
      <c r="A1751" s="9" t="str">
        <f>C1751 &amp;"-" &amp; D1751 &amp; "-" &amp; E1751</f>
        <v>--</v>
      </c>
    </row>
    <row r="1767" spans="1:1">
      <c r="A1767" s="9" t="str">
        <f>C1767 &amp;"-" &amp; D1767 &amp; "-" &amp; E1767</f>
        <v>--</v>
      </c>
    </row>
    <row r="1772" spans="1:1">
      <c r="A1772" s="9" t="str">
        <f>C1772 &amp;"-" &amp; D1772 &amp; "-" &amp; E1772</f>
        <v>--</v>
      </c>
    </row>
    <row r="1773" spans="1:1">
      <c r="A1773" s="9" t="str">
        <f>C1773 &amp;"-" &amp; D1773 &amp; "-" &amp; E1773</f>
        <v>--</v>
      </c>
    </row>
    <row r="1799" spans="1:1">
      <c r="A1799" s="9" t="str">
        <f>C1799 &amp;"-" &amp; D1799 &amp; "-" &amp; E1799</f>
        <v>--</v>
      </c>
    </row>
    <row r="1843" spans="1:1">
      <c r="A1843" s="9" t="str">
        <f>C1843 &amp;"-" &amp; D1843 &amp; "-" &amp; E1843</f>
        <v>--</v>
      </c>
    </row>
    <row r="1860" spans="1:1">
      <c r="A1860" s="9" t="str">
        <f>C1860 &amp;"-" &amp; D1860 &amp; "-" &amp; E1860</f>
        <v>--</v>
      </c>
    </row>
    <row r="1861" spans="1:1">
      <c r="A1861" s="9" t="str">
        <f>C1861 &amp;"-" &amp; D1861 &amp; "-" &amp; E1861</f>
        <v>--</v>
      </c>
    </row>
    <row r="1875" spans="1:1">
      <c r="A1875" s="9" t="str">
        <f>C1875 &amp;"-" &amp; D1875 &amp; "-" &amp; E1875</f>
        <v>--</v>
      </c>
    </row>
    <row r="1878" spans="1:1">
      <c r="A1878" s="9" t="str">
        <f>C1878 &amp;"-" &amp; D1878 &amp; "-" &amp; E1878</f>
        <v>--</v>
      </c>
    </row>
    <row r="1888" spans="1:1">
      <c r="A1888" s="9" t="str">
        <f>C1888 &amp;"-" &amp; D1888 &amp; "-" &amp; E1888</f>
        <v>--</v>
      </c>
    </row>
    <row r="1889" spans="1:1">
      <c r="A1889" s="9" t="str">
        <f>C1889 &amp;"-" &amp; D1889 &amp; "-" &amp; E1889</f>
        <v>--</v>
      </c>
    </row>
    <row r="1890" spans="1:1">
      <c r="A1890" s="9" t="str">
        <f>C1890 &amp;"-" &amp; D1890 &amp; "-" &amp; E1890</f>
        <v>--</v>
      </c>
    </row>
    <row r="1897" spans="1:1">
      <c r="A1897" s="9" t="str">
        <f>C1897 &amp;"-" &amp; D1897 &amp; "-" &amp; E1897</f>
        <v>--</v>
      </c>
    </row>
    <row r="1916" spans="1:1">
      <c r="A1916" s="9" t="str">
        <f>C1916 &amp;"-" &amp; D1916 &amp; "-" &amp; E1916</f>
        <v>--</v>
      </c>
    </row>
    <row r="1929" spans="1:1">
      <c r="A1929" s="9" t="str">
        <f>C1929 &amp;"-" &amp; D1929 &amp; "-" &amp; E1929</f>
        <v>--</v>
      </c>
    </row>
    <row r="1940" spans="1:1">
      <c r="A1940" s="9" t="str">
        <f>C1940 &amp;"-" &amp; D1940 &amp; "-" &amp; E1940</f>
        <v>--</v>
      </c>
    </row>
    <row r="1973" spans="1:1">
      <c r="A1973" s="9" t="str">
        <f>C1973 &amp;"-" &amp; D1973 &amp; "-" &amp; E1973</f>
        <v>--</v>
      </c>
    </row>
    <row r="2018" spans="1:1">
      <c r="A2018" s="9" t="str">
        <f>C2018 &amp;"-" &amp; D2018 &amp; "-" &amp; E2018</f>
        <v>--</v>
      </c>
    </row>
    <row r="2019" spans="1:1">
      <c r="A2019" s="9" t="str">
        <f>C2019 &amp;"-" &amp; D2019 &amp; "-" &amp; E2019</f>
        <v>--</v>
      </c>
    </row>
    <row r="2038" spans="1:1">
      <c r="A2038" s="9" t="str">
        <f>C2038 &amp;"-" &amp; D2038 &amp; "-" &amp; E2038</f>
        <v>--</v>
      </c>
    </row>
    <row r="2046" spans="1:1">
      <c r="A2046" s="9" t="str">
        <f>C2046 &amp;"-" &amp; D2046 &amp; "-" &amp; E2046</f>
        <v>--</v>
      </c>
    </row>
    <row r="2047" spans="1:1">
      <c r="A2047" s="9" t="str">
        <f>C2047 &amp;"-" &amp; D2047 &amp; "-" &amp; E2047</f>
        <v>--</v>
      </c>
    </row>
    <row r="2054" spans="1:1">
      <c r="A2054" s="9" t="str">
        <f>C2054 &amp;"-" &amp; D2054 &amp; "-" &amp; E2054</f>
        <v>--</v>
      </c>
    </row>
    <row r="2066" spans="1:1">
      <c r="A2066" s="9" t="str">
        <f>C2066 &amp;"-" &amp; D2066 &amp; "-" &amp; E2066</f>
        <v>--</v>
      </c>
    </row>
    <row r="2084" spans="1:1">
      <c r="A2084" s="9" t="str">
        <f>C2084 &amp;"-" &amp; D2084 &amp; "-" &amp; E2084</f>
        <v>--</v>
      </c>
    </row>
    <row r="2135" spans="1:1">
      <c r="A2135" s="9" t="str">
        <f>C2135 &amp;"-" &amp; D2135 &amp; "-" &amp; E2135</f>
        <v>--</v>
      </c>
    </row>
    <row r="2145" spans="1:1">
      <c r="A2145" s="9" t="str">
        <f>C2145 &amp;"-" &amp; D2145 &amp; "-" &amp; E2145</f>
        <v>--</v>
      </c>
    </row>
    <row r="2231" spans="1:1">
      <c r="A2231" s="9" t="str">
        <f>C2231 &amp;"-" &amp; D2231 &amp; "-" &amp; E2231</f>
        <v>--</v>
      </c>
    </row>
    <row r="2272" spans="1:1">
      <c r="A2272" s="9" t="str">
        <f>C2272 &amp;"-" &amp; D2272 &amp; "-" &amp; E2272</f>
        <v>--</v>
      </c>
    </row>
    <row r="2309" spans="1:1">
      <c r="A2309" s="9" t="str">
        <f>C2309 &amp;"-" &amp; D2309 &amp; "-" &amp; E2309</f>
        <v>--</v>
      </c>
    </row>
    <row r="2323" spans="1:1">
      <c r="A2323" s="9" t="str">
        <f>C2323 &amp;"-" &amp; D2323 &amp; "-" &amp; E2323</f>
        <v>--</v>
      </c>
    </row>
    <row r="2346" spans="1:1">
      <c r="A2346" s="9" t="str">
        <f>C2346 &amp;"-" &amp; D2346 &amp; "-" &amp; E2346</f>
        <v>--</v>
      </c>
    </row>
    <row r="2349" spans="1:1">
      <c r="A2349" s="9" t="str">
        <f>C2349 &amp;"-" &amp; D2349 &amp; "-" &amp; E2349</f>
        <v>--</v>
      </c>
    </row>
    <row r="2361" spans="1:1">
      <c r="A2361" s="9" t="str">
        <f>C2361 &amp;"-" &amp; D2361 &amp; "-" &amp; E2361</f>
        <v>--</v>
      </c>
    </row>
    <row r="2373" spans="1:1">
      <c r="A2373" s="9" t="str">
        <f>C2373 &amp;"-" &amp; D2373 &amp; "-" &amp; E2373</f>
        <v>--</v>
      </c>
    </row>
    <row r="2375" spans="1:1">
      <c r="A2375" s="9" t="str">
        <f>C2375 &amp;"-" &amp; D2375 &amp; "-" &amp; E2375</f>
        <v>--</v>
      </c>
    </row>
    <row r="2378" spans="1:1">
      <c r="A2378" s="9" t="str">
        <f>C2378 &amp;"-" &amp; D2378 &amp; "-" &amp; E2378</f>
        <v>--</v>
      </c>
    </row>
    <row r="2392" spans="1:1">
      <c r="A2392" s="9" t="str">
        <f>C2392 &amp;"-" &amp; D2392 &amp; "-" &amp; E2392</f>
        <v>--</v>
      </c>
    </row>
    <row r="2397" spans="1:1">
      <c r="A2397" s="9" t="str">
        <f>C2397 &amp;"-" &amp; D2397 &amp; "-" &amp; E2397</f>
        <v>--</v>
      </c>
    </row>
    <row r="2413" spans="1:1">
      <c r="A2413" s="9" t="str">
        <f>C2413 &amp;"-" &amp; D2413 &amp; "-" &amp; E2413</f>
        <v>--</v>
      </c>
    </row>
    <row r="2414" spans="1:1">
      <c r="A2414" s="9" t="str">
        <f>C2414 &amp;"-" &amp; D2414 &amp; "-" &amp; E2414</f>
        <v>--</v>
      </c>
    </row>
    <row r="2428" spans="1:1">
      <c r="A2428" s="9" t="str">
        <f>C2428 &amp;"-" &amp; D2428 &amp; "-" &amp; E2428</f>
        <v>--</v>
      </c>
    </row>
    <row r="2481" spans="1:1">
      <c r="A2481" s="9" t="str">
        <f>C2481 &amp;"-" &amp; D2481 &amp; "-" &amp; E2481</f>
        <v>--</v>
      </c>
    </row>
    <row r="2515" spans="1:1">
      <c r="A2515" s="9" t="str">
        <f>C2515 &amp;"-" &amp; D2515 &amp; "-" &amp; E2515</f>
        <v>--</v>
      </c>
    </row>
    <row r="2523" spans="1:1">
      <c r="A2523" s="9" t="str">
        <f>C2523 &amp;"-" &amp; D2523 &amp; "-" &amp; E2523</f>
        <v>--</v>
      </c>
    </row>
    <row r="2540" spans="1:1">
      <c r="A2540" s="9" t="str">
        <f>C2540 &amp;"-" &amp; D2540 &amp; "-" &amp; E2540</f>
        <v>--</v>
      </c>
    </row>
    <row r="2543" spans="1:1">
      <c r="A2543" s="9" t="str">
        <f>C2543 &amp;"-" &amp; D2543 &amp; "-" &amp; E2543</f>
        <v>--</v>
      </c>
    </row>
    <row r="2544" spans="1:1">
      <c r="A2544" s="9" t="str">
        <f>C2544 &amp;"-" &amp; D2544 &amp; "-" &amp; E2544</f>
        <v>--</v>
      </c>
    </row>
    <row r="2548" spans="1:1">
      <c r="A2548" s="9" t="str">
        <f>C2548 &amp;"-" &amp; D2548 &amp; "-" &amp; E2548</f>
        <v>--</v>
      </c>
    </row>
    <row r="2573" spans="1:1">
      <c r="A2573" s="9" t="str">
        <f>C2573 &amp;"-" &amp; D2573 &amp; "-" &amp; E2573</f>
        <v>--</v>
      </c>
    </row>
    <row r="2627" spans="1:1">
      <c r="A2627" s="9" t="str">
        <f>C2627 &amp;"-" &amp; D2627 &amp; "-" &amp; E2627</f>
        <v>--</v>
      </c>
    </row>
    <row r="2670" spans="1:1">
      <c r="A2670" s="9" t="str">
        <f>C2670 &amp;"-" &amp; D2670 &amp; "-" &amp; E2670</f>
        <v>--</v>
      </c>
    </row>
    <row r="2725" spans="1:1">
      <c r="A2725" s="9" t="str">
        <f>C2725 &amp;"-" &amp; D2725 &amp; "-" &amp; E2725</f>
        <v>--</v>
      </c>
    </row>
    <row r="2728" spans="1:1">
      <c r="A2728" s="9" t="str">
        <f>C2728 &amp;"-" &amp; D2728 &amp; "-" &amp; E2728</f>
        <v>--</v>
      </c>
    </row>
    <row r="2750" spans="1:1">
      <c r="A2750" s="9" t="str">
        <f>C2750 &amp;"-" &amp; D2750 &amp; "-" &amp; E2750</f>
        <v>--</v>
      </c>
    </row>
    <row r="2769" spans="1:1">
      <c r="A2769" s="9" t="str">
        <f>C2769 &amp;"-" &amp; D2769 &amp; "-" &amp; E2769</f>
        <v>--</v>
      </c>
    </row>
    <row r="2803" spans="1:1">
      <c r="A2803" s="9" t="str">
        <f>C2803 &amp;"-" &amp; D2803 &amp; "-" &amp; E2803</f>
        <v>--</v>
      </c>
    </row>
    <row r="2864" spans="1:1">
      <c r="A2864" s="9" t="str">
        <f>C2864 &amp;"-" &amp; D2864 &amp; "-" &amp; E2864</f>
        <v>--</v>
      </c>
    </row>
    <row r="2888" spans="1:1">
      <c r="A2888" s="9" t="str">
        <f t="shared" ref="A2888:A2896" si="1">C2888 &amp;"-" &amp; D2888 &amp; "-" &amp; E2888</f>
        <v>--</v>
      </c>
    </row>
    <row r="2889" spans="1:1">
      <c r="A2889" s="9" t="str">
        <f t="shared" si="1"/>
        <v>--</v>
      </c>
    </row>
    <row r="2890" spans="1:1">
      <c r="A2890" s="9" t="str">
        <f t="shared" si="1"/>
        <v>--</v>
      </c>
    </row>
    <row r="2891" spans="1:1">
      <c r="A2891" s="9" t="str">
        <f t="shared" si="1"/>
        <v>--</v>
      </c>
    </row>
    <row r="2892" spans="1:1">
      <c r="A2892" s="9" t="str">
        <f t="shared" si="1"/>
        <v>--</v>
      </c>
    </row>
    <row r="2893" spans="1:1">
      <c r="A2893" s="9" t="str">
        <f t="shared" si="1"/>
        <v>--</v>
      </c>
    </row>
    <row r="2894" spans="1:1">
      <c r="A2894" s="9" t="str">
        <f t="shared" si="1"/>
        <v>--</v>
      </c>
    </row>
    <row r="2895" spans="1:1">
      <c r="A2895" s="9" t="str">
        <f t="shared" si="1"/>
        <v>--</v>
      </c>
    </row>
    <row r="2896" spans="1:1">
      <c r="A2896" s="9" t="str">
        <f t="shared" si="1"/>
        <v>--</v>
      </c>
    </row>
    <row r="2903" spans="1:1">
      <c r="A2903" s="9" t="str">
        <f>C2903 &amp;"-" &amp; D2903 &amp; "-" &amp; E2903</f>
        <v>--</v>
      </c>
    </row>
    <row r="2962" spans="1:1">
      <c r="A2962" s="9" t="str">
        <f>C2962 &amp;"-" &amp; D2962 &amp; "-" &amp; E2962</f>
        <v>--</v>
      </c>
    </row>
    <row r="2971" spans="1:1">
      <c r="A2971" s="9" t="str">
        <f>C2971 &amp;"-" &amp; D2971 &amp; "-" &amp; E2971</f>
        <v>--</v>
      </c>
    </row>
    <row r="2978" spans="1:1">
      <c r="A2978" s="9" t="str">
        <f>C2978 &amp;"-" &amp; D2978 &amp; "-" &amp; E2978</f>
        <v>--</v>
      </c>
    </row>
    <row r="2979" spans="1:1">
      <c r="A2979" s="9" t="str">
        <f>C2979 &amp;"-" &amp; D2979 &amp; "-" &amp; E2979</f>
        <v>--</v>
      </c>
    </row>
    <row r="2988" spans="1:1">
      <c r="A2988" s="9" t="str">
        <f t="shared" ref="A2988:A2993" si="2">C2988 &amp;"-" &amp; D2988 &amp; "-" &amp; E2988</f>
        <v>--</v>
      </c>
    </row>
    <row r="2989" spans="1:1">
      <c r="A2989" s="9" t="str">
        <f t="shared" si="2"/>
        <v>--</v>
      </c>
    </row>
    <row r="2990" spans="1:1">
      <c r="A2990" s="9" t="str">
        <f t="shared" si="2"/>
        <v>--</v>
      </c>
    </row>
    <row r="2991" spans="1:1">
      <c r="A2991" s="9" t="str">
        <f t="shared" si="2"/>
        <v>--</v>
      </c>
    </row>
    <row r="2992" spans="1:1">
      <c r="A2992" s="9" t="str">
        <f t="shared" si="2"/>
        <v>--</v>
      </c>
    </row>
    <row r="2993" spans="1:1">
      <c r="A2993" s="9" t="str">
        <f t="shared" si="2"/>
        <v>--</v>
      </c>
    </row>
    <row r="2996" spans="1:1">
      <c r="A2996" s="9" t="str">
        <f>C2996 &amp;"-" &amp; D2996 &amp; "-" &amp; E2996</f>
        <v>--</v>
      </c>
    </row>
    <row r="3012" spans="1:1">
      <c r="A3012" s="9" t="str">
        <f>C3012 &amp;"-" &amp; D3012 &amp; "-" &amp; E3012</f>
        <v>--</v>
      </c>
    </row>
    <row r="3016" spans="1:1">
      <c r="A3016" s="9" t="str">
        <f>C3016 &amp;"-" &amp; D3016 &amp; "-" &amp; E3016</f>
        <v>--</v>
      </c>
    </row>
    <row r="3052" spans="1:1">
      <c r="A3052" s="9" t="str">
        <f>C3052 &amp;"-" &amp; D3052 &amp; "-" &amp; E3052</f>
        <v>--</v>
      </c>
    </row>
    <row r="3057" spans="1:1">
      <c r="A3057" s="9" t="str">
        <f>C3057 &amp;"-" &amp; D3057 &amp; "-" &amp; E3057</f>
        <v>--</v>
      </c>
    </row>
    <row r="3061" spans="1:1">
      <c r="A3061" s="9" t="str">
        <f>C3061 &amp;"-" &amp; D3061 &amp; "-" &amp; E3061</f>
        <v>--</v>
      </c>
    </row>
    <row r="3077" spans="1:1">
      <c r="A3077" s="9" t="str">
        <f>C3077 &amp;"-" &amp; D3077 &amp; "-" &amp; E3077</f>
        <v>--</v>
      </c>
    </row>
    <row r="3083" spans="1:1">
      <c r="A3083" s="9" t="str">
        <f>C3083 &amp;"-" &amp; D3083 &amp; "-" &amp; E3083</f>
        <v>--</v>
      </c>
    </row>
    <row r="3087" spans="1:1">
      <c r="A3087" s="9" t="str">
        <f>C3087 &amp;"-" &amp; D3087 &amp; "-" &amp; E3087</f>
        <v>--</v>
      </c>
    </row>
    <row r="3122" spans="1:1">
      <c r="A3122" s="9" t="str">
        <f>C3122 &amp;"-" &amp; D3122 &amp; "-" &amp; E3122</f>
        <v>--</v>
      </c>
    </row>
    <row r="3127" spans="1:1">
      <c r="A3127" s="9" t="str">
        <f>C3127 &amp;"-" &amp; D3127 &amp; "-" &amp; E3127</f>
        <v>--</v>
      </c>
    </row>
    <row r="3128" spans="1:1">
      <c r="A3128" s="9" t="str">
        <f>C3128 &amp;"-" &amp; D3128 &amp; "-" &amp; E3128</f>
        <v>--</v>
      </c>
    </row>
    <row r="3133" spans="1:1">
      <c r="A3133" s="9" t="str">
        <f>C3133 &amp;"-" &amp; D3133 &amp; "-" &amp; E3133</f>
        <v>--</v>
      </c>
    </row>
    <row r="3137" spans="1:1">
      <c r="A3137" s="9" t="str">
        <f>C3137 &amp;"-" &amp; D3137 &amp; "-" &amp; E3137</f>
        <v>--</v>
      </c>
    </row>
    <row r="3146" spans="1:1">
      <c r="A3146" s="9" t="str">
        <f>C3146 &amp;"-" &amp; D3146 &amp; "-" &amp; E3146</f>
        <v>--</v>
      </c>
    </row>
    <row r="3149" spans="1:1">
      <c r="A3149" s="9" t="str">
        <f>C3149 &amp;"-" &amp; D3149 &amp; "-" &amp; E3149</f>
        <v>--</v>
      </c>
    </row>
    <row r="3187" spans="1:1">
      <c r="A3187" s="9" t="str">
        <f>C3187 &amp;"-" &amp; D3187 &amp; "-" &amp; E3187</f>
        <v>--</v>
      </c>
    </row>
    <row r="3214" spans="1:1">
      <c r="A3214" s="9" t="str">
        <f>C3214 &amp;"-" &amp; D3214 &amp; "-" &amp; E3214</f>
        <v>--</v>
      </c>
    </row>
    <row r="3225" spans="1:1">
      <c r="A3225" s="9" t="str">
        <f>C3225 &amp;"-" &amp; D3225 &amp; "-" &amp; E3225</f>
        <v>--</v>
      </c>
    </row>
    <row r="3226" spans="1:1">
      <c r="A3226" s="9" t="str">
        <f>C3226 &amp;"-" &amp; D3226 &amp; "-" &amp; E3226</f>
        <v>--</v>
      </c>
    </row>
    <row r="3269" spans="1:1">
      <c r="A3269" s="9" t="str">
        <f>C3269 &amp;"-" &amp; D3269 &amp; "-" &amp; E3269</f>
        <v>--</v>
      </c>
    </row>
    <row r="3282" spans="1:1">
      <c r="A3282" s="9" t="str">
        <f>C3282 &amp;"-" &amp; D3282 &amp; "-" &amp; E3282</f>
        <v>--</v>
      </c>
    </row>
    <row r="3331" spans="1:1">
      <c r="A3331" s="9" t="str">
        <f>C3331 &amp;"-" &amp; D3331 &amp; "-" &amp; E3331</f>
        <v>--</v>
      </c>
    </row>
    <row r="3349" spans="1:1">
      <c r="A3349" s="9" t="str">
        <f>C3349 &amp;"-" &amp; D3349 &amp; "-" &amp; E3349</f>
        <v>--</v>
      </c>
    </row>
    <row r="3358" spans="1:1">
      <c r="A3358" s="9" t="str">
        <f>C3358 &amp;"-" &amp; D3358 &amp; "-" &amp; E3358</f>
        <v>--</v>
      </c>
    </row>
    <row r="3363" spans="1:1">
      <c r="A3363" s="9" t="str">
        <f>C3363 &amp;"-" &amp; D3363 &amp; "-" &amp; E3363</f>
        <v>--</v>
      </c>
    </row>
    <row r="3364" spans="1:1">
      <c r="A3364" s="9" t="str">
        <f>C3364 &amp;"-" &amp; D3364 &amp; "-" &amp; E3364</f>
        <v>--</v>
      </c>
    </row>
    <row r="3365" spans="1:1">
      <c r="A3365" s="9" t="str">
        <f>C3365 &amp;"-" &amp; D3365 &amp; "-" &amp; E3365</f>
        <v>--</v>
      </c>
    </row>
    <row r="3374" spans="1:1">
      <c r="A3374" s="9" t="str">
        <f>C3374 &amp;"-" &amp; D3374 &amp; "-" &amp; E3374</f>
        <v>--</v>
      </c>
    </row>
    <row r="3375" spans="1:1">
      <c r="A3375" s="9" t="str">
        <f>C3375 &amp;"-" &amp; D3375 &amp; "-" &amp; E3375</f>
        <v>--</v>
      </c>
    </row>
    <row r="3379" spans="1:1">
      <c r="A3379" s="9" t="str">
        <f>C3379 &amp;"-" &amp; D3379 &amp; "-" &amp; E3379</f>
        <v>--</v>
      </c>
    </row>
    <row r="3405" spans="1:1">
      <c r="A3405" s="9" t="str">
        <f>C3405 &amp;"-" &amp; D3405 &amp; "-" &amp; E3405</f>
        <v>--</v>
      </c>
    </row>
    <row r="3416" spans="1:1">
      <c r="A3416" s="9" t="str">
        <f>C3416 &amp;"-" &amp; D3416 &amp; "-" &amp; E3416</f>
        <v>--</v>
      </c>
    </row>
    <row r="3441" spans="1:1">
      <c r="A3441" s="9" t="str">
        <f>C3441 &amp;"-" &amp; D3441 &amp; "-" &amp; E3441</f>
        <v>--</v>
      </c>
    </row>
    <row r="3453" spans="1:1">
      <c r="A3453" s="9" t="str">
        <f>C3453 &amp;"-" &amp; D3453 &amp; "-" &amp; E3453</f>
        <v>--</v>
      </c>
    </row>
    <row r="3458" spans="1:1">
      <c r="A3458" s="9" t="str">
        <f>C3458 &amp;"-" &amp; D3458 &amp; "-" &amp; E3458</f>
        <v>--</v>
      </c>
    </row>
    <row r="3475" spans="1:1">
      <c r="A3475" s="9" t="str">
        <f>C3475 &amp;"-" &amp; D3475 &amp; "-" &amp; E3475</f>
        <v>--</v>
      </c>
    </row>
    <row r="3488" spans="1:1">
      <c r="A3488" s="9" t="str">
        <f>C3488 &amp;"-" &amp; D3488 &amp; "-" &amp; E3488</f>
        <v>--</v>
      </c>
    </row>
    <row r="3497" spans="1:1">
      <c r="A3497" s="9" t="str">
        <f>C3497 &amp;"-" &amp; D3497 &amp; "-" &amp; E3497</f>
        <v>--</v>
      </c>
    </row>
    <row r="3529" spans="1:1">
      <c r="A3529" s="9" t="str">
        <f>C3529 &amp;"-" &amp; D3529 &amp; "-" &amp; E3529</f>
        <v>--</v>
      </c>
    </row>
    <row r="3533" spans="1:1">
      <c r="A3533" s="9" t="str">
        <f>C3533 &amp;"-" &amp; D3533 &amp; "-" &amp; E3533</f>
        <v>--</v>
      </c>
    </row>
    <row r="3534" spans="1:1">
      <c r="A3534" s="9" t="str">
        <f>C3534 &amp;"-" &amp; D3534 &amp; "-" &amp; E3534</f>
        <v>--</v>
      </c>
    </row>
    <row r="3543" spans="1:1">
      <c r="A3543" s="9" t="str">
        <f>C3543 &amp;"-" &amp; D3543 &amp; "-" &amp; E3543</f>
        <v>--</v>
      </c>
    </row>
    <row r="3544" spans="1:1">
      <c r="A3544" s="9" t="str">
        <f>C3544 &amp;"-" &amp; D3544 &amp; "-" &amp; E3544</f>
        <v>--</v>
      </c>
    </row>
    <row r="3594" spans="1:1">
      <c r="A3594" s="9" t="str">
        <f>C3594 &amp;"-" &amp; D3594 &amp; "-" &amp; E3594</f>
        <v>--</v>
      </c>
    </row>
    <row r="3615" spans="1:1">
      <c r="A3615" s="9" t="str">
        <f>C3615 &amp;"-" &amp; D3615 &amp; "-" &amp; E3615</f>
        <v>--</v>
      </c>
    </row>
    <row r="3651" spans="1:1">
      <c r="A3651" s="9" t="str">
        <f>C3651 &amp;"-" &amp; D3651 &amp; "-" &amp; E3651</f>
        <v>--</v>
      </c>
    </row>
    <row r="3654" spans="1:1">
      <c r="A3654" s="9" t="str">
        <f>C3654 &amp;"-" &amp; D3654 &amp; "-" &amp; E3654</f>
        <v>--</v>
      </c>
    </row>
    <row r="3668" spans="1:1">
      <c r="A3668" s="9" t="str">
        <f>C3668 &amp;"-" &amp; D3668 &amp; "-" &amp; E3668</f>
        <v>--</v>
      </c>
    </row>
    <row r="3670" spans="1:1">
      <c r="A3670" s="9" t="str">
        <f>C3670 &amp;"-" &amp; D3670 &amp; "-" &amp; E3670</f>
        <v>--</v>
      </c>
    </row>
    <row r="3714" spans="1:1">
      <c r="A3714" s="9" t="str">
        <f>C3714 &amp;"-" &amp; D3714 &amp; "-" &amp; E3714</f>
        <v>--</v>
      </c>
    </row>
    <row r="3734" spans="1:1">
      <c r="A3734" s="9" t="str">
        <f>C3734 &amp;"-" &amp; D3734 &amp; "-" &amp; E3734</f>
        <v>--</v>
      </c>
    </row>
    <row r="3751" spans="1:1">
      <c r="A3751" s="9" t="str">
        <f>C3751 &amp;"-" &amp; D3751 &amp; "-" &amp; E3751</f>
        <v>--</v>
      </c>
    </row>
    <row r="3755" spans="1:1">
      <c r="A3755" s="9" t="str">
        <f>C3755 &amp;"-" &amp; D3755 &amp; "-" &amp; E3755</f>
        <v>--</v>
      </c>
    </row>
    <row r="3763" spans="1:1">
      <c r="A3763" s="9" t="str">
        <f>C3763 &amp;"-" &amp; D3763 &amp; "-" &amp; E3763</f>
        <v>--</v>
      </c>
    </row>
    <row r="3766" spans="1:1">
      <c r="A3766" s="9" t="str">
        <f>C3766 &amp;"-" &amp; D3766 &amp; "-" &amp; E3766</f>
        <v>--</v>
      </c>
    </row>
    <row r="3767" spans="1:1">
      <c r="A3767" s="9" t="str">
        <f>C3767 &amp;"-" &amp; D3767 &amp; "-" &amp; E3767</f>
        <v>--</v>
      </c>
    </row>
    <row r="3768" spans="1:1">
      <c r="A3768" s="9" t="str">
        <f>C3768 &amp;"-" &amp; D3768 &amp; "-" &amp; E3768</f>
        <v>--</v>
      </c>
    </row>
    <row r="3769" spans="1:1">
      <c r="A3769" s="9" t="str">
        <f>C3769 &amp;"-" &amp; D3769 &amp; "-" &amp; E3769</f>
        <v>--</v>
      </c>
    </row>
    <row r="3774" spans="1:1">
      <c r="A3774" s="9" t="str">
        <f>C3774 &amp;"-" &amp; D3774 &amp; "-" &amp; E3774</f>
        <v>--</v>
      </c>
    </row>
    <row r="3780" spans="1:1">
      <c r="A3780" s="9" t="str">
        <f>C3780 &amp;"-" &amp; D3780 &amp; "-" &amp; E3780</f>
        <v>--</v>
      </c>
    </row>
    <row r="3785" spans="1:1">
      <c r="A3785" s="9" t="str">
        <f>C3785 &amp;"-" &amp; D3785 &amp; "-" &amp; E3785</f>
        <v>--</v>
      </c>
    </row>
    <row r="3789" spans="1:1">
      <c r="A3789" s="9" t="str">
        <f>C3789 &amp;"-" &amp; D3789 &amp; "-" &amp; E3789</f>
        <v>--</v>
      </c>
    </row>
    <row r="3803" spans="1:1">
      <c r="A3803" s="9" t="str">
        <f>C3803 &amp;"-" &amp; D3803 &amp; "-" &amp; E3803</f>
        <v>--</v>
      </c>
    </row>
    <row r="3807" spans="1:1">
      <c r="A3807" s="9" t="str">
        <f>C3807 &amp;"-" &amp; D3807 &amp; "-" &amp; E3807</f>
        <v>--</v>
      </c>
    </row>
    <row r="3830" spans="1:1">
      <c r="A3830" s="9" t="str">
        <f>C3830 &amp;"-" &amp; D3830 &amp; "-" &amp; E3830</f>
        <v>--</v>
      </c>
    </row>
    <row r="3834" spans="1:1">
      <c r="A3834" s="9" t="str">
        <f>C3834 &amp;"-" &amp; D3834 &amp; "-" &amp; E3834</f>
        <v>--</v>
      </c>
    </row>
    <row r="3835" spans="1:1">
      <c r="A3835" s="9" t="str">
        <f>C3835 &amp;"-" &amp; D3835 &amp; "-" &amp; E3835</f>
        <v>--</v>
      </c>
    </row>
    <row r="3846" spans="1:1">
      <c r="A3846" s="9" t="str">
        <f>C3846 &amp;"-" &amp; D3846 &amp; "-" &amp; E3846</f>
        <v>--</v>
      </c>
    </row>
    <row r="3895" spans="1:1">
      <c r="A3895" s="9" t="str">
        <f>C3895 &amp;"-" &amp; D3895 &amp; "-" &amp; E3895</f>
        <v>--</v>
      </c>
    </row>
    <row r="3897" spans="1:1">
      <c r="A3897" s="9" t="str">
        <f>C3897 &amp;"-" &amp; D3897 &amp; "-" &amp; E3897</f>
        <v>--</v>
      </c>
    </row>
    <row r="3905" spans="1:1">
      <c r="A3905" s="9" t="str">
        <f>C3905 &amp;"-" &amp; D3905 &amp; "-" &amp; E3905</f>
        <v>--</v>
      </c>
    </row>
    <row r="3908" spans="1:1">
      <c r="A3908" s="9" t="str">
        <f>C3908 &amp;"-" &amp; D3908 &amp; "-" &amp; E3908</f>
        <v>--</v>
      </c>
    </row>
    <row r="3923" spans="1:1">
      <c r="A3923" s="9" t="str">
        <f>C3923 &amp;"-" &amp; D3923 &amp; "-" &amp; E3923</f>
        <v>--</v>
      </c>
    </row>
    <row r="3924" spans="1:1">
      <c r="A3924" s="9" t="str">
        <f>C3924 &amp;"-" &amp; D3924 &amp; "-" &amp; E3924</f>
        <v>--</v>
      </c>
    </row>
    <row r="3925" spans="1:1">
      <c r="A3925" s="9" t="str">
        <f>C3925 &amp;"-" &amp; D3925 &amp; "-" &amp; E3925</f>
        <v>--</v>
      </c>
    </row>
    <row r="3927" spans="1:1">
      <c r="A3927" s="9" t="str">
        <f>C3927 &amp;"-" &amp; D3927 &amp; "-" &amp; E3927</f>
        <v>--</v>
      </c>
    </row>
    <row r="3931" spans="1:1">
      <c r="A3931" s="9" t="str">
        <f>C3931 &amp;"-" &amp; D3931 &amp; "-" &amp; E3931</f>
        <v>--</v>
      </c>
    </row>
    <row r="3974" spans="1:1">
      <c r="A3974" s="9" t="str">
        <f>C3974 &amp;"-" &amp; D3974 &amp; "-" &amp; E3974</f>
        <v>--</v>
      </c>
    </row>
    <row r="3986" spans="1:1">
      <c r="A3986" s="9" t="str">
        <f>C3986 &amp;"-" &amp; D3986 &amp; "-" &amp; E3986</f>
        <v>--</v>
      </c>
    </row>
    <row r="4049" spans="1:1">
      <c r="A4049" s="9" t="str">
        <f>C4049 &amp;"-" &amp; D4049 &amp; "-" &amp; E4049</f>
        <v>--</v>
      </c>
    </row>
    <row r="4086" spans="1:1">
      <c r="A4086" s="9" t="str">
        <f>C4086 &amp;"-" &amp; D4086 &amp; "-" &amp; E4086</f>
        <v>--</v>
      </c>
    </row>
    <row r="4108" spans="1:1">
      <c r="A4108" s="9" t="str">
        <f>C4108 &amp;"-" &amp; D4108 &amp; "-" &amp; E4108</f>
        <v>--</v>
      </c>
    </row>
    <row r="4125" spans="1:1">
      <c r="A4125" s="9" t="str">
        <f>C4125 &amp;"-" &amp; D4125 &amp; "-" &amp; E4125</f>
        <v>--</v>
      </c>
    </row>
    <row r="4135" spans="1:1">
      <c r="A4135" s="9" t="str">
        <f>C4135 &amp;"-" &amp; D4135 &amp; "-" &amp; E4135</f>
        <v>--</v>
      </c>
    </row>
    <row r="4160" spans="1:1">
      <c r="A4160" s="9" t="str">
        <f>C4160 &amp;"-" &amp; D4160 &amp; "-" &amp; E4160</f>
        <v>--</v>
      </c>
    </row>
    <row r="4174" spans="1:1">
      <c r="A4174" s="9" t="str">
        <f>C4174 &amp;"-" &amp; D4174 &amp; "-" &amp; E4174</f>
        <v>--</v>
      </c>
    </row>
    <row r="4178" spans="1:1">
      <c r="A4178" s="9" t="str">
        <f>C4178 &amp;"-" &amp; D4178 &amp; "-" &amp; E4178</f>
        <v>--</v>
      </c>
    </row>
    <row r="4238" spans="1:1">
      <c r="A4238" s="9" t="str">
        <f>C4238 &amp;"-" &amp; D4238 &amp; "-" &amp; E4238</f>
        <v>--</v>
      </c>
    </row>
    <row r="4314" spans="1:1">
      <c r="A4314" s="9" t="str">
        <f>C4314 &amp;"-" &amp; D4314 &amp; "-" &amp; E4314</f>
        <v>--</v>
      </c>
    </row>
    <row r="4315" spans="1:1">
      <c r="A4315" s="9" t="str">
        <f>C4315 &amp;"-" &amp; D4315 &amp; "-" &amp; E4315</f>
        <v>--</v>
      </c>
    </row>
    <row r="4322" spans="1:1">
      <c r="A4322" s="9" t="str">
        <f>C4322 &amp;"-" &amp; D4322 &amp; "-" &amp; E4322</f>
        <v>--</v>
      </c>
    </row>
    <row r="4326" spans="1:1">
      <c r="A4326" s="9" t="str">
        <f>C4326 &amp;"-" &amp; D4326 &amp; "-" &amp; E4326</f>
        <v>--</v>
      </c>
    </row>
    <row r="4330" spans="1:1">
      <c r="A4330" s="9" t="str">
        <f>C4330 &amp;"-" &amp; D4330 &amp; "-" &amp; E4330</f>
        <v>--</v>
      </c>
    </row>
    <row r="4364" spans="1:1">
      <c r="A4364" s="9" t="str">
        <f>C4364 &amp;"-" &amp; D4364 &amp; "-" &amp; E4364</f>
        <v>--</v>
      </c>
    </row>
    <row r="4404" spans="1:1">
      <c r="A4404" s="9" t="str">
        <f>C4404 &amp;"-" &amp; D4404 &amp; "-" &amp; E4404</f>
        <v>--</v>
      </c>
    </row>
    <row r="4417" spans="1:1">
      <c r="A4417" s="9" t="str">
        <f>C4417 &amp;"-" &amp; D4417 &amp; "-" &amp; E4417</f>
        <v>--</v>
      </c>
    </row>
    <row r="4480" spans="1:1">
      <c r="A4480" s="9" t="str">
        <f>C4480 &amp;"-" &amp; D4480 &amp; "-" &amp; E4480</f>
        <v>--</v>
      </c>
    </row>
    <row r="4493" spans="1:1">
      <c r="A4493" s="9" t="str">
        <f>C4493 &amp;"-" &amp; D4493 &amp; "-" &amp; E4493</f>
        <v>--</v>
      </c>
    </row>
    <row r="4507" spans="1:1">
      <c r="A4507" s="9" t="str">
        <f>C4507 &amp;"-" &amp; D4507 &amp; "-" &amp; E4507</f>
        <v>--</v>
      </c>
    </row>
    <row r="4524" spans="1:1">
      <c r="A4524" s="9" t="str">
        <f>C4524 &amp;"-" &amp; D4524 &amp; "-" &amp; E4524</f>
        <v>--</v>
      </c>
    </row>
    <row r="4528" spans="1:1">
      <c r="A4528" s="9" t="str">
        <f>C4528 &amp;"-" &amp; D4528 &amp; "-" &amp; E4528</f>
        <v>--</v>
      </c>
    </row>
    <row r="4549" spans="1:1">
      <c r="A4549" s="9" t="str">
        <f>C4549 &amp;"-" &amp; D4549 &amp; "-" &amp; E4549</f>
        <v>--</v>
      </c>
    </row>
    <row r="4559" spans="1:1">
      <c r="A4559" s="9" t="str">
        <f>C4559 &amp;"-" &amp; D4559 &amp; "-" &amp; E4559</f>
        <v>--</v>
      </c>
    </row>
    <row r="4568" spans="1:1">
      <c r="A4568" s="9" t="str">
        <f>C4568 &amp;"-" &amp; D4568 &amp; "-" &amp; E4568</f>
        <v>--</v>
      </c>
    </row>
    <row r="4582" spans="1:1">
      <c r="A4582" s="9" t="str">
        <f>C4582 &amp;"-" &amp; D4582 &amp; "-" &amp; E4582</f>
        <v>--</v>
      </c>
    </row>
    <row r="4619" spans="1:1">
      <c r="A4619" s="9" t="str">
        <f>C4619 &amp;"-" &amp; D4619 &amp; "-" &amp; E4619</f>
        <v>--</v>
      </c>
    </row>
    <row r="4624" spans="1:1">
      <c r="A4624" s="9" t="str">
        <f>C4624 &amp;"-" &amp; D4624 &amp; "-" &amp; E4624</f>
        <v>--</v>
      </c>
    </row>
    <row r="4637" spans="1:1">
      <c r="A4637" s="9" t="str">
        <f>C4637 &amp;"-" &amp; D4637 &amp; "-" &amp; E4637</f>
        <v>--</v>
      </c>
    </row>
    <row r="4640" spans="1:1">
      <c r="A4640" s="9" t="str">
        <f>C4640 &amp;"-" &amp; D4640 &amp; "-" &amp; E4640</f>
        <v>--</v>
      </c>
    </row>
    <row r="4642" spans="1:1">
      <c r="A4642" s="9" t="str">
        <f>C4642 &amp;"-" &amp; D4642 &amp; "-" &amp; E4642</f>
        <v>--</v>
      </c>
    </row>
    <row r="4680" spans="1:1">
      <c r="A4680" s="9" t="str">
        <f>C4680 &amp;"-" &amp; D4680 &amp; "-" &amp; E4680</f>
        <v>--</v>
      </c>
    </row>
    <row r="4685" spans="1:1">
      <c r="A4685" s="9" t="str">
        <f>C4685 &amp;"-" &amp; D4685 &amp; "-" &amp; E4685</f>
        <v>--</v>
      </c>
    </row>
    <row r="4688" spans="1:1">
      <c r="A4688" s="9" t="str">
        <f>C4688 &amp;"-" &amp; D4688 &amp; "-" &amp; E4688</f>
        <v>--</v>
      </c>
    </row>
    <row r="4689" spans="1:1">
      <c r="A4689" s="9" t="str">
        <f>C4689 &amp;"-" &amp; D4689 &amp; "-" &amp; E4689</f>
        <v>--</v>
      </c>
    </row>
    <row r="4692" spans="1:1">
      <c r="A4692" s="9" t="str">
        <f>C4692 &amp;"-" &amp; D4692 &amp; "-" &amp; E4692</f>
        <v>--</v>
      </c>
    </row>
    <row r="4699" spans="1:1">
      <c r="A4699" s="9" t="str">
        <f>C4699 &amp;"-" &amp; D4699 &amp; "-" &amp; E4699</f>
        <v>--</v>
      </c>
    </row>
    <row r="4790" spans="1:1">
      <c r="A4790" s="9" t="str">
        <f>C4790 &amp;"-" &amp; D4790 &amp; "-" &amp; E4790</f>
        <v>--</v>
      </c>
    </row>
    <row r="4804" spans="1:1">
      <c r="A4804" s="9" t="str">
        <f>C4804 &amp;"-" &amp; D4804 &amp; "-" &amp; E4804</f>
        <v>--</v>
      </c>
    </row>
    <row r="4814" spans="1:1">
      <c r="A4814" s="9" t="str">
        <f>C4814 &amp;"-" &amp; D4814 &amp; "-" &amp; E4814</f>
        <v>--</v>
      </c>
    </row>
    <row r="4815" spans="1:1">
      <c r="A4815" s="9" t="str">
        <f>C4815 &amp;"-" &amp; D4815 &amp; "-" &amp; E4815</f>
        <v>--</v>
      </c>
    </row>
    <row r="4817" spans="1:1">
      <c r="A4817" s="9" t="str">
        <f>C4817 &amp;"-" &amp; D4817 &amp; "-" &amp; E4817</f>
        <v>--</v>
      </c>
    </row>
    <row r="4818" spans="1:1">
      <c r="A4818" s="9" t="str">
        <f>C4818 &amp;"-" &amp; D4818 &amp; "-" &amp; E4818</f>
        <v>--</v>
      </c>
    </row>
    <row r="4873" spans="1:1">
      <c r="A4873" s="9" t="str">
        <f>C4873 &amp;"-" &amp; D4873 &amp; "-" &amp; E4873</f>
        <v>--</v>
      </c>
    </row>
    <row r="4891" spans="1:1">
      <c r="A4891" s="9" t="str">
        <f>C4891 &amp;"-" &amp; D4891 &amp; "-" &amp; E4891</f>
        <v>--</v>
      </c>
    </row>
    <row r="4892" spans="1:1">
      <c r="A4892" s="9" t="str">
        <f>C4892 &amp;"-" &amp; D4892 &amp; "-" &amp; E4892</f>
        <v>--</v>
      </c>
    </row>
    <row r="4895" spans="1:1">
      <c r="A4895" s="9" t="str">
        <f>C4895 &amp;"-" &amp; D4895 &amp; "-" &amp; E4895</f>
        <v>--</v>
      </c>
    </row>
    <row r="4934" spans="1:1">
      <c r="A4934" s="9" t="str">
        <f>C4934 &amp;"-" &amp; D4934 &amp; "-" &amp; E4934</f>
        <v>--</v>
      </c>
    </row>
    <row r="4937" spans="1:1">
      <c r="A4937" s="9" t="str">
        <f>C4937 &amp;"-" &amp; D4937 &amp; "-" &amp; E4937</f>
        <v>--</v>
      </c>
    </row>
    <row r="4943" spans="1:1">
      <c r="A4943" s="9" t="str">
        <f>C4943 &amp;"-" &amp; D4943 &amp; "-" &amp; E4943</f>
        <v>--</v>
      </c>
    </row>
    <row r="4986" spans="1:1">
      <c r="A4986" s="9" t="str">
        <f>C4986 &amp;"-" &amp; D4986 &amp; "-" &amp; E4986</f>
        <v>--</v>
      </c>
    </row>
    <row r="5000" spans="1:1">
      <c r="A5000" s="9" t="str">
        <f>C5000 &amp;"-" &amp; D5000 &amp; "-" &amp; E5000</f>
        <v>--</v>
      </c>
    </row>
    <row r="5001" spans="1:1">
      <c r="A5001" s="9" t="str">
        <f>C5001 &amp;"-" &amp; D5001 &amp; "-" &amp; E5001</f>
        <v>--</v>
      </c>
    </row>
    <row r="5002" spans="1:1">
      <c r="A5002" s="9" t="str">
        <f>C5002 &amp;"-" &amp; D5002 &amp; "-" &amp; E5002</f>
        <v>--</v>
      </c>
    </row>
    <row r="5047" spans="1:1">
      <c r="A5047" s="9" t="str">
        <f>C5047 &amp;"-" &amp; D5047 &amp; "-" &amp; E5047</f>
        <v>--</v>
      </c>
    </row>
    <row r="5084" spans="1:1">
      <c r="A5084" s="9" t="str">
        <f>C5084 &amp;"-" &amp; D5084 &amp; "-" &amp; E5084</f>
        <v>--</v>
      </c>
    </row>
    <row r="5100" spans="1:1">
      <c r="A5100" s="9" t="str">
        <f>C5100 &amp;"-" &amp; D5100 &amp; "-" &amp; E5100</f>
        <v>--</v>
      </c>
    </row>
    <row r="5103" spans="1:1">
      <c r="A5103" s="9" t="str">
        <f>C5103 &amp;"-" &amp; D5103 &amp; "-" &amp; E5103</f>
        <v>--</v>
      </c>
    </row>
    <row r="5117" spans="1:1">
      <c r="A5117" s="9" t="str">
        <f>C5117 &amp;"-" &amp; D5117 &amp; "-" &amp; E5117</f>
        <v>--</v>
      </c>
    </row>
    <row r="5135" spans="1:1">
      <c r="A5135" s="9" t="str">
        <f>C5135 &amp;"-" &amp; D5135 &amp; "-" &amp; E5135</f>
        <v>--</v>
      </c>
    </row>
    <row r="5178" spans="1:1">
      <c r="A5178" s="9" t="str">
        <f>C5178 &amp;"-" &amp; D5178 &amp; "-" &amp; E5178</f>
        <v>--</v>
      </c>
    </row>
    <row r="5183" spans="1:1">
      <c r="A5183" s="9" t="str">
        <f>C5183 &amp;"-" &amp; D5183 &amp; "-" &amp; E5183</f>
        <v>--</v>
      </c>
    </row>
    <row r="5210" spans="1:1">
      <c r="A5210" s="9" t="str">
        <f>C5210 &amp;"-" &amp; D5210 &amp; "-" &amp; E5210</f>
        <v>--</v>
      </c>
    </row>
    <row r="5225" spans="1:1">
      <c r="A5225" s="9" t="str">
        <f>C5225 &amp;"-" &amp; D5225 &amp; "-" &amp; E5225</f>
        <v>--</v>
      </c>
    </row>
    <row r="5226" spans="1:1">
      <c r="A5226" s="9" t="str">
        <f>C5226 &amp;"-" &amp; D5226 &amp; "-" &amp; E5226</f>
        <v>--</v>
      </c>
    </row>
    <row r="5247" spans="1:1">
      <c r="A5247" s="9" t="str">
        <f>C5247 &amp;"-" &amp; D5247 &amp; "-" &amp; E5247</f>
        <v>--</v>
      </c>
    </row>
    <row r="5271" spans="1:1">
      <c r="A5271" s="9" t="str">
        <f>C5271 &amp;"-" &amp; D5271 &amp; "-" &amp; E5271</f>
        <v>--</v>
      </c>
    </row>
    <row r="5272" spans="1:1">
      <c r="A5272" s="9" t="str">
        <f>C5272 &amp;"-" &amp; D5272 &amp; "-" &amp; E5272</f>
        <v>--</v>
      </c>
    </row>
    <row r="5288" spans="1:1">
      <c r="A5288" s="9" t="str">
        <f>C5288 &amp;"-" &amp; D5288 &amp; "-" &amp; E5288</f>
        <v>--</v>
      </c>
    </row>
    <row r="5320" spans="1:1">
      <c r="A5320" s="9" t="str">
        <f>C5320 &amp;"-" &amp; D5320 &amp; "-" &amp; E5320</f>
        <v>--</v>
      </c>
    </row>
    <row r="5321" spans="1:1">
      <c r="A5321" s="9" t="str">
        <f>C5321 &amp;"-" &amp; D5321 &amp; "-" &amp; E5321</f>
        <v>--</v>
      </c>
    </row>
    <row r="5322" spans="1:1">
      <c r="A5322" s="9" t="str">
        <f>C5322 &amp;"-" &amp; D5322 &amp; "-" &amp; E5322</f>
        <v>--</v>
      </c>
    </row>
    <row r="5333" spans="1:1">
      <c r="A5333" s="9" t="str">
        <f>C5333 &amp;"-" &amp; D5333 &amp; "-" &amp; E5333</f>
        <v>--</v>
      </c>
    </row>
    <row r="5353" spans="1:1">
      <c r="A5353" s="9" t="str">
        <f>C5353 &amp;"-" &amp; D5353 &amp; "-" &amp; E5353</f>
        <v>--</v>
      </c>
    </row>
    <row r="5365" spans="1:1">
      <c r="A5365" s="9" t="str">
        <f>C5365 &amp;"-" &amp; D5365 &amp; "-" &amp; E5365</f>
        <v>--</v>
      </c>
    </row>
    <row r="5369" spans="1:1">
      <c r="A5369" s="9" t="str">
        <f>C5369 &amp;"-" &amp; D5369 &amp; "-" &amp; E5369</f>
        <v>--</v>
      </c>
    </row>
    <row r="5402" spans="1:1">
      <c r="A5402" s="9" t="str">
        <f>C5402 &amp;"-" &amp; D5402 &amp; "-" &amp; E5402</f>
        <v>--</v>
      </c>
    </row>
    <row r="5418" spans="1:1">
      <c r="A5418" s="9" t="str">
        <f>C5418 &amp;"-" &amp; D5418 &amp; "-" &amp; E5418</f>
        <v>--</v>
      </c>
    </row>
    <row r="5419" spans="1:1">
      <c r="A5419" s="9" t="str">
        <f>C5419 &amp;"-" &amp; D5419 &amp; "-" &amp; E5419</f>
        <v>--</v>
      </c>
    </row>
    <row r="5426" spans="1:1">
      <c r="A5426" s="9" t="str">
        <f>C5426 &amp;"-" &amp; D5426 &amp; "-" &amp; E5426</f>
        <v>--</v>
      </c>
    </row>
    <row r="5445" spans="1:1">
      <c r="A5445" s="9" t="str">
        <f>C5445 &amp;"-" &amp; D5445 &amp; "-" &amp; E5445</f>
        <v>--</v>
      </c>
    </row>
    <row r="5446" spans="1:1">
      <c r="A5446" s="9" t="str">
        <f>C5446 &amp;"-" &amp; D5446 &amp; "-" &amp; E5446</f>
        <v>--</v>
      </c>
    </row>
    <row r="5454" spans="1:1">
      <c r="A5454" s="9" t="str">
        <f>C5454 &amp;"-" &amp; D5454 &amp; "-" &amp; E5454</f>
        <v>--</v>
      </c>
    </row>
    <row r="5458" spans="1:1">
      <c r="A5458" s="9" t="str">
        <f>C5458 &amp;"-" &amp; D5458 &amp; "-" &amp; E5458</f>
        <v>--</v>
      </c>
    </row>
    <row r="5477" spans="1:1">
      <c r="A5477" s="9" t="str">
        <f>C5477 &amp;"-" &amp; D5477 &amp; "-" &amp; E5477</f>
        <v>--</v>
      </c>
    </row>
    <row r="5486" spans="1:1">
      <c r="A5486" s="9" t="str">
        <f>C5486 &amp;"-" &amp; D5486 &amp; "-" &amp; E5486</f>
        <v>--</v>
      </c>
    </row>
    <row r="5490" spans="1:1">
      <c r="A5490" s="9" t="str">
        <f>C5490 &amp;"-" &amp; D5490 &amp; "-" &amp; E5490</f>
        <v>--</v>
      </c>
    </row>
    <row r="5491" spans="1:1">
      <c r="A5491" s="9" t="str">
        <f>C5491 &amp;"-" &amp; D5491 &amp; "-" &amp; E5491</f>
        <v>--</v>
      </c>
    </row>
    <row r="5494" spans="1:1">
      <c r="A5494" s="9" t="str">
        <f>C5494 &amp;"-" &amp; D5494 &amp; "-" &amp; E5494</f>
        <v>--</v>
      </c>
    </row>
    <row r="5495" spans="1:1">
      <c r="A5495" s="9" t="str">
        <f>C5495 &amp;"-" &amp; D5495 &amp; "-" &amp; E5495</f>
        <v>--</v>
      </c>
    </row>
    <row r="5515" spans="1:1">
      <c r="A5515" s="9" t="str">
        <f>C5515 &amp;"-" &amp; D5515 &amp; "-" &amp; E5515</f>
        <v>--</v>
      </c>
    </row>
    <row r="5518" spans="1:1">
      <c r="A5518" s="9" t="str">
        <f>C5518 &amp;"-" &amp; D5518 &amp; "-" &amp; E5518</f>
        <v>--</v>
      </c>
    </row>
    <row r="5528" spans="1:1">
      <c r="A5528" s="9" t="str">
        <f>C5528 &amp;"-" &amp; D5528 &amp; "-" &amp; E5528</f>
        <v>--</v>
      </c>
    </row>
    <row r="5574" spans="1:1">
      <c r="A5574" s="9" t="str">
        <f>C5574 &amp;"-" &amp; D5574 &amp; "-" &amp; E5574</f>
        <v>--</v>
      </c>
    </row>
    <row r="5611" spans="1:1">
      <c r="A5611" s="9" t="str">
        <f>C5611 &amp;"-" &amp; D5611 &amp; "-" &amp; E5611</f>
        <v>--</v>
      </c>
    </row>
    <row r="5612" spans="1:1">
      <c r="A5612" s="9" t="str">
        <f>C5612 &amp;"-" &amp; D5612 &amp; "-" &amp; E5612</f>
        <v>--</v>
      </c>
    </row>
    <row r="5619" spans="1:1">
      <c r="A5619" s="9" t="str">
        <f>C5619 &amp;"-" &amp; D5619 &amp; "-" &amp; E5619</f>
        <v>--</v>
      </c>
    </row>
    <row r="5663" spans="1:1">
      <c r="A5663" s="9" t="str">
        <f>C5663 &amp;"-" &amp; D5663 &amp; "-" &amp; E5663</f>
        <v>--</v>
      </c>
    </row>
    <row r="5716" spans="1:1">
      <c r="A5716" s="9" t="str">
        <f>C5716 &amp;"-" &amp; D5716 &amp; "-" &amp; E5716</f>
        <v>--</v>
      </c>
    </row>
    <row r="5726" spans="1:1">
      <c r="A5726" s="9" t="str">
        <f>C5726 &amp;"-" &amp; D5726 &amp; "-" &amp; E5726</f>
        <v>--</v>
      </c>
    </row>
    <row r="5805" spans="1:1">
      <c r="A5805" s="9" t="str">
        <f t="shared" ref="A5805:A5824" si="3">C5805 &amp;"-" &amp; D5805 &amp; "-" &amp; E5805</f>
        <v>--</v>
      </c>
    </row>
    <row r="5806" spans="1:1">
      <c r="A5806" s="9" t="str">
        <f t="shared" si="3"/>
        <v>--</v>
      </c>
    </row>
    <row r="5807" spans="1:1">
      <c r="A5807" s="9" t="str">
        <f t="shared" si="3"/>
        <v>--</v>
      </c>
    </row>
    <row r="5808" spans="1:1">
      <c r="A5808" s="9" t="str">
        <f t="shared" si="3"/>
        <v>--</v>
      </c>
    </row>
    <row r="5809" spans="1:1">
      <c r="A5809" s="9" t="str">
        <f t="shared" si="3"/>
        <v>--</v>
      </c>
    </row>
    <row r="5810" spans="1:1">
      <c r="A5810" s="9" t="str">
        <f t="shared" si="3"/>
        <v>--</v>
      </c>
    </row>
    <row r="5811" spans="1:1">
      <c r="A5811" s="9" t="str">
        <f t="shared" si="3"/>
        <v>--</v>
      </c>
    </row>
    <row r="5812" spans="1:1">
      <c r="A5812" s="9" t="str">
        <f t="shared" si="3"/>
        <v>--</v>
      </c>
    </row>
    <row r="5813" spans="1:1">
      <c r="A5813" s="9" t="str">
        <f t="shared" si="3"/>
        <v>--</v>
      </c>
    </row>
    <row r="5814" spans="1:1">
      <c r="A5814" s="9" t="str">
        <f t="shared" si="3"/>
        <v>--</v>
      </c>
    </row>
    <row r="5815" spans="1:1">
      <c r="A5815" s="9" t="str">
        <f t="shared" si="3"/>
        <v>--</v>
      </c>
    </row>
    <row r="5816" spans="1:1">
      <c r="A5816" s="9" t="str">
        <f t="shared" si="3"/>
        <v>--</v>
      </c>
    </row>
    <row r="5817" spans="1:1">
      <c r="A5817" s="9" t="str">
        <f t="shared" si="3"/>
        <v>--</v>
      </c>
    </row>
    <row r="5818" spans="1:1">
      <c r="A5818" s="9" t="str">
        <f t="shared" si="3"/>
        <v>--</v>
      </c>
    </row>
    <row r="5819" spans="1:1">
      <c r="A5819" s="9" t="str">
        <f t="shared" si="3"/>
        <v>--</v>
      </c>
    </row>
    <row r="5820" spans="1:1">
      <c r="A5820" s="9" t="str">
        <f t="shared" si="3"/>
        <v>--</v>
      </c>
    </row>
    <row r="5821" spans="1:1">
      <c r="A5821" s="9" t="str">
        <f t="shared" si="3"/>
        <v>--</v>
      </c>
    </row>
    <row r="5822" spans="1:1">
      <c r="A5822" s="9" t="str">
        <f t="shared" si="3"/>
        <v>--</v>
      </c>
    </row>
    <row r="5823" spans="1:1">
      <c r="A5823" s="9" t="str">
        <f t="shared" si="3"/>
        <v>--</v>
      </c>
    </row>
    <row r="5824" spans="1:1">
      <c r="A5824" s="9" t="str">
        <f t="shared" si="3"/>
        <v>--</v>
      </c>
    </row>
    <row r="5825" spans="1:1">
      <c r="A5825" s="9" t="str">
        <f t="shared" ref="A5825:A5826" si="4">C5825 &amp;"-" &amp; D5825 &amp; "-" &amp; E5825</f>
        <v>--</v>
      </c>
    </row>
    <row r="5826" spans="1:1">
      <c r="A5826" s="9" t="str">
        <f t="shared" si="4"/>
        <v>--</v>
      </c>
    </row>
    <row r="5827" spans="1:1">
      <c r="A5827" s="9" t="str">
        <f>C5827 &amp;"-" &amp; D5827 &amp; "-" &amp; E5827</f>
        <v>--</v>
      </c>
    </row>
    <row r="5828" spans="1:1">
      <c r="A5828" s="9" t="str">
        <f>C5828 &amp;"-" &amp; D5828 &amp; "-" &amp; E5828</f>
        <v>--</v>
      </c>
    </row>
    <row r="5829" spans="1:1">
      <c r="A5829" s="9" t="str">
        <f>C5829 &amp;"-" &amp; D5829 &amp; "-" &amp; E5829</f>
        <v>--</v>
      </c>
    </row>
    <row r="5830" spans="1:1">
      <c r="A5830" s="9" t="str">
        <f>C5830 &amp;"-" &amp; D5830 &amp; "-" &amp; E5830</f>
        <v>--</v>
      </c>
    </row>
    <row r="5831" spans="1:1">
      <c r="A5831" s="9" t="str">
        <f>C5831 &amp;"-" &amp; D5831 &amp; "-" &amp; E5831</f>
        <v>--</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9"/>
  <sheetViews>
    <sheetView workbookViewId="0">
      <selection activeCell="B28" sqref="B28"/>
    </sheetView>
  </sheetViews>
  <sheetFormatPr baseColWidth="10" defaultRowHeight="15"/>
  <cols>
    <col min="2" max="2" width="26.7109375" bestFit="1" customWidth="1"/>
  </cols>
  <sheetData>
    <row r="1" spans="1:4">
      <c r="A1" t="s">
        <v>1721</v>
      </c>
      <c r="B1" t="s">
        <v>1722</v>
      </c>
      <c r="C1" t="s">
        <v>1723</v>
      </c>
    </row>
    <row r="2" spans="1:4">
      <c r="A2">
        <v>41060</v>
      </c>
      <c r="B2" t="s">
        <v>344</v>
      </c>
      <c r="C2">
        <v>19861</v>
      </c>
      <c r="D2" t="s">
        <v>1471</v>
      </c>
    </row>
    <row r="3" spans="1:4">
      <c r="A3">
        <v>41011</v>
      </c>
      <c r="B3" t="s">
        <v>578</v>
      </c>
      <c r="C3">
        <v>19091</v>
      </c>
      <c r="D3" t="s">
        <v>1471</v>
      </c>
    </row>
    <row r="4" spans="1:4">
      <c r="A4">
        <v>41055</v>
      </c>
      <c r="B4" t="s">
        <v>369</v>
      </c>
      <c r="C4">
        <v>18987</v>
      </c>
      <c r="D4" t="s">
        <v>1471</v>
      </c>
    </row>
    <row r="5" spans="1:4">
      <c r="A5">
        <v>41102</v>
      </c>
      <c r="B5" t="s">
        <v>177</v>
      </c>
      <c r="C5">
        <v>18641</v>
      </c>
      <c r="D5" t="s">
        <v>1471</v>
      </c>
    </row>
    <row r="6" spans="1:4">
      <c r="A6">
        <v>41068</v>
      </c>
      <c r="B6" t="s">
        <v>524</v>
      </c>
      <c r="C6">
        <v>17926</v>
      </c>
      <c r="D6" t="s">
        <v>1471</v>
      </c>
    </row>
    <row r="7" spans="1:4">
      <c r="A7">
        <v>41029</v>
      </c>
      <c r="B7" t="s">
        <v>283</v>
      </c>
      <c r="C7">
        <v>17282</v>
      </c>
      <c r="D7" t="s">
        <v>1471</v>
      </c>
    </row>
    <row r="8" spans="1:4">
      <c r="A8">
        <v>41007</v>
      </c>
      <c r="B8" t="s">
        <v>249</v>
      </c>
      <c r="C8">
        <v>15255</v>
      </c>
      <c r="D8" t="s">
        <v>1471</v>
      </c>
    </row>
    <row r="9" spans="1:4">
      <c r="A9">
        <v>41075</v>
      </c>
      <c r="B9" t="s">
        <v>64</v>
      </c>
      <c r="C9">
        <v>13509</v>
      </c>
      <c r="D9" t="s">
        <v>1471</v>
      </c>
    </row>
    <row r="10" spans="1:4">
      <c r="A10">
        <v>41040</v>
      </c>
      <c r="B10" t="s">
        <v>120</v>
      </c>
      <c r="C10">
        <v>13166</v>
      </c>
      <c r="D10" t="s">
        <v>1471</v>
      </c>
    </row>
    <row r="11" spans="1:4">
      <c r="A11">
        <v>41047</v>
      </c>
      <c r="B11" t="s">
        <v>300</v>
      </c>
      <c r="C11">
        <v>13108</v>
      </c>
      <c r="D11" t="s">
        <v>1471</v>
      </c>
    </row>
    <row r="12" spans="1:4">
      <c r="A12">
        <v>41041</v>
      </c>
      <c r="B12" t="s">
        <v>85</v>
      </c>
      <c r="C12">
        <v>12657</v>
      </c>
      <c r="D12" t="s">
        <v>1471</v>
      </c>
    </row>
    <row r="13" spans="1:4">
      <c r="A13">
        <v>41018</v>
      </c>
      <c r="B13" t="s">
        <v>132</v>
      </c>
      <c r="C13">
        <v>12580</v>
      </c>
      <c r="D13" t="s">
        <v>1471</v>
      </c>
    </row>
    <row r="14" spans="1:4">
      <c r="A14">
        <v>41079</v>
      </c>
      <c r="B14" t="s">
        <v>798</v>
      </c>
      <c r="C14">
        <v>12210</v>
      </c>
      <c r="D14" t="s">
        <v>1471</v>
      </c>
    </row>
    <row r="15" spans="1:4">
      <c r="A15">
        <v>41087</v>
      </c>
      <c r="B15" t="s">
        <v>475</v>
      </c>
      <c r="C15">
        <v>11601</v>
      </c>
      <c r="D15" t="s">
        <v>1471</v>
      </c>
    </row>
    <row r="16" spans="1:4">
      <c r="A16">
        <v>41077</v>
      </c>
      <c r="B16" t="s">
        <v>48</v>
      </c>
      <c r="C16">
        <v>11434</v>
      </c>
      <c r="D16" t="s">
        <v>1471</v>
      </c>
    </row>
    <row r="17" spans="1:4">
      <c r="A17">
        <v>41023</v>
      </c>
      <c r="B17" t="s">
        <v>279</v>
      </c>
      <c r="C17">
        <v>10322</v>
      </c>
      <c r="D17" t="s">
        <v>1471</v>
      </c>
    </row>
    <row r="18" spans="1:4">
      <c r="A18">
        <v>41005</v>
      </c>
      <c r="B18" t="s">
        <v>235</v>
      </c>
      <c r="C18">
        <v>10316</v>
      </c>
      <c r="D18" t="s">
        <v>1471</v>
      </c>
    </row>
    <row r="19" spans="1:4">
      <c r="A19">
        <v>41049</v>
      </c>
      <c r="B19" t="s">
        <v>488</v>
      </c>
      <c r="C19">
        <v>9832</v>
      </c>
      <c r="D19" t="s">
        <v>1471</v>
      </c>
    </row>
    <row r="20" spans="1:4">
      <c r="A20">
        <v>41067</v>
      </c>
      <c r="B20" t="s">
        <v>433</v>
      </c>
      <c r="C20">
        <v>9534</v>
      </c>
      <c r="D20" t="s">
        <v>1471</v>
      </c>
    </row>
    <row r="21" spans="1:4">
      <c r="A21">
        <v>41092</v>
      </c>
      <c r="B21" t="s">
        <v>630</v>
      </c>
      <c r="C21">
        <v>9524</v>
      </c>
      <c r="D21" t="s">
        <v>1471</v>
      </c>
    </row>
    <row r="22" spans="1:4">
      <c r="A22">
        <v>41016</v>
      </c>
      <c r="B22" t="s">
        <v>445</v>
      </c>
      <c r="C22">
        <v>9142</v>
      </c>
      <c r="D22" t="s">
        <v>1471</v>
      </c>
    </row>
    <row r="23" spans="1:4">
      <c r="A23">
        <v>41903</v>
      </c>
      <c r="B23" t="s">
        <v>403</v>
      </c>
      <c r="C23">
        <v>8673</v>
      </c>
      <c r="D23" t="s">
        <v>1471</v>
      </c>
    </row>
    <row r="24" spans="1:4">
      <c r="A24">
        <v>41089</v>
      </c>
      <c r="B24" t="s">
        <v>316</v>
      </c>
      <c r="C24">
        <v>8238</v>
      </c>
      <c r="D24" t="s">
        <v>1471</v>
      </c>
    </row>
    <row r="25" spans="1:4">
      <c r="A25">
        <v>41096</v>
      </c>
      <c r="B25" t="s">
        <v>260</v>
      </c>
      <c r="C25">
        <v>8031</v>
      </c>
      <c r="D25" t="s">
        <v>1471</v>
      </c>
    </row>
    <row r="26" spans="1:4">
      <c r="A26">
        <v>41094</v>
      </c>
      <c r="B26" t="s">
        <v>376</v>
      </c>
      <c r="C26">
        <v>8009</v>
      </c>
      <c r="D26" t="s">
        <v>1471</v>
      </c>
    </row>
    <row r="27" spans="1:4">
      <c r="A27">
        <v>41101</v>
      </c>
      <c r="B27" t="s">
        <v>795</v>
      </c>
      <c r="C27">
        <v>7447</v>
      </c>
      <c r="D27" t="s">
        <v>1471</v>
      </c>
    </row>
    <row r="28" spans="1:4">
      <c r="A28">
        <v>41044</v>
      </c>
      <c r="B28" t="s">
        <v>465</v>
      </c>
      <c r="C28">
        <v>7433</v>
      </c>
      <c r="D28" t="s">
        <v>1471</v>
      </c>
    </row>
    <row r="29" spans="1:4">
      <c r="A29">
        <v>41042</v>
      </c>
      <c r="B29" t="s">
        <v>554</v>
      </c>
      <c r="C29">
        <v>7309</v>
      </c>
      <c r="D29" t="s">
        <v>1471</v>
      </c>
    </row>
    <row r="30" spans="1:4">
      <c r="A30">
        <v>41070</v>
      </c>
      <c r="B30" t="s">
        <v>486</v>
      </c>
      <c r="C30">
        <v>7185</v>
      </c>
      <c r="D30" t="s">
        <v>1471</v>
      </c>
    </row>
    <row r="31" spans="1:4">
      <c r="A31">
        <v>41064</v>
      </c>
      <c r="B31" t="s">
        <v>76</v>
      </c>
      <c r="C31">
        <v>7146</v>
      </c>
      <c r="D31" t="s">
        <v>1471</v>
      </c>
    </row>
    <row r="32" spans="1:4">
      <c r="A32">
        <v>41071</v>
      </c>
      <c r="B32" t="s">
        <v>632</v>
      </c>
      <c r="C32">
        <v>7068</v>
      </c>
      <c r="D32" t="s">
        <v>1471</v>
      </c>
    </row>
    <row r="33" spans="1:4">
      <c r="A33">
        <v>41045</v>
      </c>
      <c r="B33" t="s">
        <v>861</v>
      </c>
      <c r="C33">
        <v>6812</v>
      </c>
      <c r="D33" t="s">
        <v>1471</v>
      </c>
    </row>
    <row r="34" spans="1:4">
      <c r="A34">
        <v>41015</v>
      </c>
      <c r="B34" t="s">
        <v>1054</v>
      </c>
      <c r="C34">
        <v>6720</v>
      </c>
      <c r="D34" t="s">
        <v>1471</v>
      </c>
    </row>
    <row r="35" spans="1:4">
      <c r="A35">
        <v>41050</v>
      </c>
      <c r="B35" t="s">
        <v>386</v>
      </c>
      <c r="C35">
        <v>6516</v>
      </c>
      <c r="D35" t="s">
        <v>1471</v>
      </c>
    </row>
    <row r="36" spans="1:4">
      <c r="A36">
        <v>41033</v>
      </c>
      <c r="B36" t="s">
        <v>121</v>
      </c>
      <c r="C36">
        <v>6397</v>
      </c>
      <c r="D36" t="s">
        <v>1471</v>
      </c>
    </row>
    <row r="37" spans="1:4">
      <c r="A37">
        <v>41013</v>
      </c>
      <c r="B37" t="s">
        <v>186</v>
      </c>
      <c r="C37">
        <v>6191</v>
      </c>
      <c r="D37" t="s">
        <v>1471</v>
      </c>
    </row>
    <row r="38" spans="1:4">
      <c r="A38">
        <v>41019</v>
      </c>
      <c r="B38" t="s">
        <v>725</v>
      </c>
      <c r="C38">
        <v>6120</v>
      </c>
      <c r="D38" t="s">
        <v>1471</v>
      </c>
    </row>
    <row r="39" spans="1:4">
      <c r="A39">
        <v>41098</v>
      </c>
      <c r="B39" t="s">
        <v>635</v>
      </c>
      <c r="C39">
        <v>6078</v>
      </c>
      <c r="D39" t="s">
        <v>1471</v>
      </c>
    </row>
    <row r="40" spans="1:4">
      <c r="A40">
        <v>41902</v>
      </c>
      <c r="B40" t="s">
        <v>657</v>
      </c>
      <c r="C40">
        <v>5930</v>
      </c>
      <c r="D40" t="s">
        <v>1471</v>
      </c>
    </row>
    <row r="41" spans="1:4">
      <c r="A41">
        <v>41010</v>
      </c>
      <c r="B41" t="s">
        <v>1724</v>
      </c>
      <c r="C41">
        <v>5732</v>
      </c>
      <c r="D41" t="s">
        <v>1471</v>
      </c>
    </row>
    <row r="42" spans="1:4">
      <c r="A42">
        <v>41022</v>
      </c>
      <c r="B42" t="s">
        <v>711</v>
      </c>
      <c r="C42">
        <v>5507</v>
      </c>
      <c r="D42" t="s">
        <v>1471</v>
      </c>
    </row>
    <row r="43" spans="1:4">
      <c r="A43">
        <v>41072</v>
      </c>
      <c r="B43" t="s">
        <v>749</v>
      </c>
      <c r="C43">
        <v>5339</v>
      </c>
      <c r="D43" t="s">
        <v>1471</v>
      </c>
    </row>
    <row r="44" spans="1:4">
      <c r="A44">
        <v>41099</v>
      </c>
      <c r="B44" t="s">
        <v>1093</v>
      </c>
      <c r="C44">
        <v>5260</v>
      </c>
      <c r="D44" t="s">
        <v>1471</v>
      </c>
    </row>
    <row r="45" spans="1:4">
      <c r="A45">
        <v>41085</v>
      </c>
      <c r="B45" t="s">
        <v>227</v>
      </c>
      <c r="C45">
        <v>5160</v>
      </c>
      <c r="D45" t="s">
        <v>1471</v>
      </c>
    </row>
    <row r="46" spans="1:4">
      <c r="A46">
        <v>41027</v>
      </c>
      <c r="B46" t="s">
        <v>856</v>
      </c>
      <c r="C46">
        <v>5156</v>
      </c>
      <c r="D46" t="s">
        <v>1471</v>
      </c>
    </row>
    <row r="47" spans="1:4">
      <c r="A47">
        <v>41026</v>
      </c>
      <c r="B47" t="s">
        <v>393</v>
      </c>
      <c r="C47">
        <v>5095</v>
      </c>
      <c r="D47" t="s">
        <v>1471</v>
      </c>
    </row>
    <row r="48" spans="1:4">
      <c r="A48">
        <v>41036</v>
      </c>
      <c r="B48" t="s">
        <v>406</v>
      </c>
      <c r="C48">
        <v>5042</v>
      </c>
      <c r="D48" t="s">
        <v>1471</v>
      </c>
    </row>
    <row r="49" spans="1:4">
      <c r="A49">
        <v>41032</v>
      </c>
      <c r="B49" t="s">
        <v>474</v>
      </c>
      <c r="C49">
        <v>4915</v>
      </c>
      <c r="D49" t="s">
        <v>1471</v>
      </c>
    </row>
    <row r="50" spans="1:4">
      <c r="A50">
        <v>41056</v>
      </c>
      <c r="B50" t="s">
        <v>292</v>
      </c>
      <c r="C50">
        <v>4614</v>
      </c>
      <c r="D50" t="s">
        <v>1471</v>
      </c>
    </row>
    <row r="51" spans="1:4">
      <c r="A51">
        <v>41090</v>
      </c>
      <c r="B51" t="s">
        <v>324</v>
      </c>
      <c r="C51">
        <v>4459</v>
      </c>
      <c r="D51" t="s">
        <v>1471</v>
      </c>
    </row>
    <row r="52" spans="1:4">
      <c r="A52">
        <v>41082</v>
      </c>
      <c r="B52" t="s">
        <v>110</v>
      </c>
      <c r="C52">
        <v>4451</v>
      </c>
      <c r="D52" t="s">
        <v>1471</v>
      </c>
    </row>
    <row r="53" spans="1:4">
      <c r="A53">
        <v>41097</v>
      </c>
      <c r="B53" t="s">
        <v>156</v>
      </c>
      <c r="C53">
        <v>4162</v>
      </c>
      <c r="D53" t="s">
        <v>1471</v>
      </c>
    </row>
    <row r="54" spans="1:4">
      <c r="A54">
        <v>41012</v>
      </c>
      <c r="B54" t="s">
        <v>174</v>
      </c>
      <c r="C54">
        <v>4128</v>
      </c>
      <c r="D54" t="s">
        <v>1471</v>
      </c>
    </row>
    <row r="55" spans="1:4">
      <c r="A55">
        <v>41037</v>
      </c>
      <c r="B55" t="s">
        <v>1012</v>
      </c>
      <c r="C55">
        <v>4063</v>
      </c>
      <c r="D55" t="s">
        <v>1471</v>
      </c>
    </row>
    <row r="56" spans="1:4">
      <c r="A56">
        <v>41046</v>
      </c>
      <c r="B56" t="s">
        <v>106</v>
      </c>
      <c r="C56">
        <v>3960</v>
      </c>
      <c r="D56" t="s">
        <v>1471</v>
      </c>
    </row>
    <row r="57" spans="1:4">
      <c r="A57">
        <v>41052</v>
      </c>
      <c r="B57" t="s">
        <v>416</v>
      </c>
      <c r="C57">
        <v>3882</v>
      </c>
      <c r="D57" t="s">
        <v>1471</v>
      </c>
    </row>
    <row r="58" spans="1:4">
      <c r="A58">
        <v>41084</v>
      </c>
      <c r="B58" t="s">
        <v>277</v>
      </c>
      <c r="C58">
        <v>3549</v>
      </c>
      <c r="D58" t="s">
        <v>1471</v>
      </c>
    </row>
    <row r="59" spans="1:4">
      <c r="A59">
        <v>41074</v>
      </c>
      <c r="B59" t="s">
        <v>243</v>
      </c>
      <c r="C59">
        <v>3415</v>
      </c>
      <c r="D59" t="s">
        <v>1471</v>
      </c>
    </row>
    <row r="60" spans="1:4">
      <c r="A60">
        <v>41006</v>
      </c>
      <c r="B60" t="s">
        <v>614</v>
      </c>
      <c r="C60">
        <v>3407</v>
      </c>
      <c r="D60" t="s">
        <v>1471</v>
      </c>
    </row>
    <row r="61" spans="1:4">
      <c r="A61">
        <v>41063</v>
      </c>
      <c r="B61" t="s">
        <v>506</v>
      </c>
      <c r="C61">
        <v>3310</v>
      </c>
      <c r="D61" t="s">
        <v>1471</v>
      </c>
    </row>
    <row r="62" spans="1:4">
      <c r="A62">
        <v>41901</v>
      </c>
      <c r="B62" t="s">
        <v>96</v>
      </c>
      <c r="C62">
        <v>3242</v>
      </c>
      <c r="D62" t="s">
        <v>1471</v>
      </c>
    </row>
    <row r="63" spans="1:4">
      <c r="A63">
        <v>41014</v>
      </c>
      <c r="B63" t="s">
        <v>834</v>
      </c>
      <c r="C63">
        <v>3238</v>
      </c>
      <c r="D63" t="s">
        <v>1471</v>
      </c>
    </row>
    <row r="64" spans="1:4">
      <c r="A64">
        <v>41078</v>
      </c>
      <c r="B64" t="s">
        <v>873</v>
      </c>
      <c r="C64">
        <v>3221</v>
      </c>
      <c r="D64" t="s">
        <v>1471</v>
      </c>
    </row>
    <row r="65" spans="1:4">
      <c r="A65">
        <v>41048</v>
      </c>
      <c r="B65" t="s">
        <v>372</v>
      </c>
      <c r="C65">
        <v>2962</v>
      </c>
      <c r="D65" t="s">
        <v>1471</v>
      </c>
    </row>
    <row r="66" spans="1:4">
      <c r="A66">
        <v>41003</v>
      </c>
      <c r="B66" t="s">
        <v>815</v>
      </c>
      <c r="C66">
        <v>2898</v>
      </c>
      <c r="D66" t="s">
        <v>1471</v>
      </c>
    </row>
    <row r="67" spans="1:4">
      <c r="A67">
        <v>41076</v>
      </c>
      <c r="B67" t="s">
        <v>823</v>
      </c>
      <c r="C67">
        <v>2892</v>
      </c>
      <c r="D67" t="s">
        <v>1471</v>
      </c>
    </row>
    <row r="68" spans="1:4">
      <c r="A68">
        <v>41028</v>
      </c>
      <c r="B68" t="s">
        <v>269</v>
      </c>
      <c r="C68">
        <v>2846</v>
      </c>
      <c r="D68" t="s">
        <v>1471</v>
      </c>
    </row>
    <row r="69" spans="1:4">
      <c r="A69">
        <v>41062</v>
      </c>
      <c r="B69" t="s">
        <v>1230</v>
      </c>
      <c r="C69">
        <v>2777</v>
      </c>
      <c r="D69" t="s">
        <v>1471</v>
      </c>
    </row>
    <row r="70" spans="1:4">
      <c r="A70">
        <v>41061</v>
      </c>
      <c r="B70" t="s">
        <v>995</v>
      </c>
      <c r="C70">
        <v>2759</v>
      </c>
      <c r="D70" t="s">
        <v>1471</v>
      </c>
    </row>
    <row r="71" spans="1:4">
      <c r="A71">
        <v>41051</v>
      </c>
      <c r="B71" t="s">
        <v>786</v>
      </c>
      <c r="C71">
        <v>2658</v>
      </c>
      <c r="D71" t="s">
        <v>1471</v>
      </c>
    </row>
    <row r="72" spans="1:4">
      <c r="A72">
        <v>41025</v>
      </c>
      <c r="B72" t="s">
        <v>606</v>
      </c>
      <c r="C72">
        <v>2511</v>
      </c>
      <c r="D72" t="s">
        <v>1471</v>
      </c>
    </row>
    <row r="73" spans="1:4">
      <c r="A73">
        <v>41073</v>
      </c>
      <c r="B73" t="s">
        <v>723</v>
      </c>
      <c r="C73">
        <v>2203</v>
      </c>
      <c r="D73" t="s">
        <v>1471</v>
      </c>
    </row>
    <row r="74" spans="1:4">
      <c r="A74">
        <v>41001</v>
      </c>
      <c r="B74" t="s">
        <v>306</v>
      </c>
      <c r="C74">
        <v>2181</v>
      </c>
      <c r="D74" t="s">
        <v>1471</v>
      </c>
    </row>
    <row r="75" spans="1:4">
      <c r="A75">
        <v>41002</v>
      </c>
      <c r="B75" t="s">
        <v>1160</v>
      </c>
      <c r="C75">
        <v>1863</v>
      </c>
      <c r="D75" t="s">
        <v>1471</v>
      </c>
    </row>
    <row r="76" spans="1:4">
      <c r="A76">
        <v>41066</v>
      </c>
      <c r="B76" t="s">
        <v>1725</v>
      </c>
      <c r="C76">
        <v>1743</v>
      </c>
      <c r="D76" t="s">
        <v>1471</v>
      </c>
    </row>
    <row r="77" spans="1:4">
      <c r="A77">
        <v>41080</v>
      </c>
      <c r="B77" t="s">
        <v>1726</v>
      </c>
      <c r="C77">
        <v>1607</v>
      </c>
      <c r="D77" t="s">
        <v>1471</v>
      </c>
    </row>
    <row r="78" spans="1:4">
      <c r="A78">
        <v>41009</v>
      </c>
      <c r="B78" t="s">
        <v>1194</v>
      </c>
      <c r="C78">
        <v>1520</v>
      </c>
      <c r="D78" t="s">
        <v>1471</v>
      </c>
    </row>
    <row r="79" spans="1:4">
      <c r="A79">
        <v>41031</v>
      </c>
      <c r="B79" t="s">
        <v>1027</v>
      </c>
      <c r="C79">
        <v>1513</v>
      </c>
      <c r="D79" t="s">
        <v>1471</v>
      </c>
    </row>
    <row r="80" spans="1:4">
      <c r="A80">
        <v>41035</v>
      </c>
      <c r="B80" t="s">
        <v>497</v>
      </c>
      <c r="C80">
        <v>1446</v>
      </c>
      <c r="D80" t="s">
        <v>1471</v>
      </c>
    </row>
    <row r="81" spans="1:4">
      <c r="A81">
        <v>41083</v>
      </c>
      <c r="B81" t="s">
        <v>1727</v>
      </c>
      <c r="C81">
        <v>1393</v>
      </c>
      <c r="D81" t="s">
        <v>1471</v>
      </c>
    </row>
    <row r="82" spans="1:4">
      <c r="A82">
        <v>41100</v>
      </c>
      <c r="B82" t="s">
        <v>195</v>
      </c>
      <c r="C82">
        <v>1370</v>
      </c>
      <c r="D82" t="s">
        <v>1471</v>
      </c>
    </row>
    <row r="83" spans="1:4">
      <c r="A83">
        <v>41008</v>
      </c>
      <c r="B83" t="s">
        <v>448</v>
      </c>
      <c r="C83">
        <v>1346</v>
      </c>
      <c r="D83" t="s">
        <v>1471</v>
      </c>
    </row>
    <row r="84" spans="1:4">
      <c r="A84">
        <v>41054</v>
      </c>
      <c r="B84" t="s">
        <v>760</v>
      </c>
      <c r="C84">
        <v>873</v>
      </c>
      <c r="D84" t="s">
        <v>1471</v>
      </c>
    </row>
    <row r="85" spans="1:4">
      <c r="A85">
        <v>41043</v>
      </c>
      <c r="B85" t="s">
        <v>208</v>
      </c>
      <c r="C85">
        <v>772</v>
      </c>
      <c r="D85" t="s">
        <v>1471</v>
      </c>
    </row>
    <row r="86" spans="1:4">
      <c r="A86">
        <v>41030</v>
      </c>
      <c r="B86" t="s">
        <v>1728</v>
      </c>
      <c r="C86">
        <v>653</v>
      </c>
      <c r="D86" t="s">
        <v>1471</v>
      </c>
    </row>
    <row r="87" spans="1:4">
      <c r="A87">
        <v>41088</v>
      </c>
      <c r="B87" t="s">
        <v>355</v>
      </c>
      <c r="C87">
        <v>644</v>
      </c>
      <c r="D87" t="s">
        <v>1471</v>
      </c>
    </row>
    <row r="88" spans="1:4">
      <c r="A88">
        <v>41057</v>
      </c>
      <c r="B88" t="s">
        <v>1358</v>
      </c>
      <c r="C88">
        <v>291</v>
      </c>
      <c r="D88" t="s">
        <v>1471</v>
      </c>
    </row>
    <row r="89" spans="1:4">
      <c r="A89">
        <v>41020</v>
      </c>
      <c r="B89" t="s">
        <v>218</v>
      </c>
      <c r="C89">
        <v>235</v>
      </c>
      <c r="D89" t="s">
        <v>1471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Verano_Centros_Educativ</vt:lpstr>
      <vt:lpstr>Criterio_Invierno</vt:lpstr>
      <vt:lpstr>Criterio_Verano</vt:lpstr>
      <vt:lpstr>SEV_20000</vt:lpstr>
      <vt:lpstr>valoracion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Manuel Cepeda Yañez</dc:creator>
  <cp:lastModifiedBy>mgil</cp:lastModifiedBy>
  <cp:lastPrinted>2017-12-29T11:58:15Z</cp:lastPrinted>
  <dcterms:created xsi:type="dcterms:W3CDTF">2017-11-22T12:29:37Z</dcterms:created>
  <dcterms:modified xsi:type="dcterms:W3CDTF">2018-03-21T13:56:30Z</dcterms:modified>
</cp:coreProperties>
</file>